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9975"/>
  </bookViews>
  <sheets>
    <sheet name="SCHEDA OFFERTA ECONOMICA" sheetId="1" r:id="rId1"/>
    <sheet name="SCHEDA FABBISOGNO" sheetId="2" r:id="rId2"/>
  </sheets>
  <definedNames>
    <definedName name="_xlnm.Print_Area" localSheetId="0">'SCHEDA OFFERTA ECONOMICA'!$A$1:$R$87</definedName>
  </definedNames>
  <calcPr calcId="125725"/>
</workbook>
</file>

<file path=xl/calcChain.xml><?xml version="1.0" encoding="utf-8"?>
<calcChain xmlns="http://schemas.openxmlformats.org/spreadsheetml/2006/main">
  <c r="I55" i="1"/>
  <c r="I56"/>
  <c r="I57"/>
  <c r="I58"/>
  <c r="I59"/>
  <c r="I60"/>
  <c r="I61"/>
  <c r="I62"/>
  <c r="I54"/>
  <c r="J72" i="2"/>
  <c r="L72" s="1"/>
  <c r="Q86"/>
  <c r="P86"/>
  <c r="I63" i="1" l="1"/>
  <c r="K72" i="2"/>
  <c r="M72" s="1"/>
  <c r="R86"/>
  <c r="I6"/>
  <c r="I10"/>
  <c r="I11"/>
  <c r="I19"/>
  <c r="I20"/>
  <c r="I21"/>
  <c r="I22"/>
  <c r="I23"/>
  <c r="I24"/>
  <c r="I25"/>
  <c r="I26"/>
  <c r="I27"/>
  <c r="I28"/>
  <c r="I29"/>
  <c r="I30"/>
  <c r="I31"/>
  <c r="I32"/>
  <c r="I33"/>
  <c r="I35"/>
  <c r="I36"/>
  <c r="I37"/>
  <c r="I38"/>
  <c r="I39"/>
  <c r="I41"/>
  <c r="I42"/>
  <c r="I43"/>
  <c r="I47"/>
  <c r="I48"/>
  <c r="I49"/>
  <c r="I3"/>
  <c r="H4"/>
  <c r="H5"/>
  <c r="H10"/>
  <c r="H11"/>
  <c r="H12"/>
  <c r="H13"/>
  <c r="H14"/>
  <c r="H15"/>
  <c r="H16"/>
  <c r="H19"/>
  <c r="H20"/>
  <c r="H21"/>
  <c r="H22"/>
  <c r="H23"/>
  <c r="H24"/>
  <c r="H25"/>
  <c r="H26"/>
  <c r="H27"/>
  <c r="H28"/>
  <c r="H29"/>
  <c r="H39"/>
  <c r="H40"/>
  <c r="H41"/>
  <c r="H42"/>
  <c r="H43"/>
  <c r="H44"/>
  <c r="H45"/>
  <c r="H46"/>
  <c r="H47"/>
  <c r="H48"/>
  <c r="H52"/>
  <c r="H53"/>
  <c r="H54"/>
  <c r="H55"/>
  <c r="H56"/>
  <c r="H57"/>
  <c r="H58"/>
  <c r="H59"/>
  <c r="H60"/>
  <c r="H65"/>
  <c r="H66"/>
  <c r="H67"/>
  <c r="H68"/>
  <c r="H69"/>
  <c r="H70"/>
  <c r="H76"/>
  <c r="H77"/>
  <c r="H78"/>
  <c r="H79"/>
  <c r="H80"/>
  <c r="H81"/>
  <c r="H82"/>
  <c r="H83"/>
  <c r="J83"/>
  <c r="J82"/>
  <c r="K82" s="1"/>
  <c r="J81"/>
  <c r="J80"/>
  <c r="J79"/>
  <c r="J78"/>
  <c r="K78" s="1"/>
  <c r="J77"/>
  <c r="K77" s="1"/>
  <c r="J76"/>
  <c r="J70"/>
  <c r="J69"/>
  <c r="J68"/>
  <c r="J67"/>
  <c r="K67" s="1"/>
  <c r="J66"/>
  <c r="J65"/>
  <c r="J60"/>
  <c r="J59"/>
  <c r="J58"/>
  <c r="J57"/>
  <c r="K57" s="1"/>
  <c r="J56"/>
  <c r="J55"/>
  <c r="J54"/>
  <c r="K54" s="1"/>
  <c r="J53"/>
  <c r="K53" s="1"/>
  <c r="J52"/>
  <c r="F49"/>
  <c r="J49" s="1"/>
  <c r="F48"/>
  <c r="J48" s="1"/>
  <c r="K48" s="1"/>
  <c r="F47"/>
  <c r="J47" s="1"/>
  <c r="K47" s="1"/>
  <c r="F46"/>
  <c r="J46" s="1"/>
  <c r="K46" s="1"/>
  <c r="F45"/>
  <c r="J45" s="1"/>
  <c r="K45" s="1"/>
  <c r="F44"/>
  <c r="J44" s="1"/>
  <c r="F43"/>
  <c r="J43" s="1"/>
  <c r="F42"/>
  <c r="J42" s="1"/>
  <c r="K42" s="1"/>
  <c r="F41"/>
  <c r="J41" s="1"/>
  <c r="F40"/>
  <c r="J40" s="1"/>
  <c r="F39"/>
  <c r="J39" s="1"/>
  <c r="K39" s="1"/>
  <c r="F38"/>
  <c r="J38" s="1"/>
  <c r="K38" s="1"/>
  <c r="F37"/>
  <c r="J37" s="1"/>
  <c r="F36"/>
  <c r="J36" s="1"/>
  <c r="F35"/>
  <c r="J35" s="1"/>
  <c r="K35" s="1"/>
  <c r="F33"/>
  <c r="J33" s="1"/>
  <c r="K33" s="1"/>
  <c r="F32"/>
  <c r="J32" s="1"/>
  <c r="K32" s="1"/>
  <c r="F31"/>
  <c r="J31" s="1"/>
  <c r="F30"/>
  <c r="J30" s="1"/>
  <c r="F29"/>
  <c r="J29" s="1"/>
  <c r="F28"/>
  <c r="J28" s="1"/>
  <c r="K28" s="1"/>
  <c r="F27"/>
  <c r="J27" s="1"/>
  <c r="K27" s="1"/>
  <c r="F26"/>
  <c r="J26" s="1"/>
  <c r="F25"/>
  <c r="J25" s="1"/>
  <c r="F24"/>
  <c r="J24" s="1"/>
  <c r="K24" s="1"/>
  <c r="F23"/>
  <c r="J23" s="1"/>
  <c r="K23" s="1"/>
  <c r="F22"/>
  <c r="J22" s="1"/>
  <c r="K22" s="1"/>
  <c r="F21"/>
  <c r="J21" s="1"/>
  <c r="F20"/>
  <c r="J20" s="1"/>
  <c r="F19"/>
  <c r="J19" s="1"/>
  <c r="F16"/>
  <c r="J16" s="1"/>
  <c r="K16" s="1"/>
  <c r="F15"/>
  <c r="J15" s="1"/>
  <c r="F14"/>
  <c r="J14" s="1"/>
  <c r="K14" s="1"/>
  <c r="F13"/>
  <c r="J13" s="1"/>
  <c r="F12"/>
  <c r="J12" s="1"/>
  <c r="K12" s="1"/>
  <c r="F11"/>
  <c r="J11" s="1"/>
  <c r="F10"/>
  <c r="J10" s="1"/>
  <c r="K10" s="1"/>
  <c r="F7"/>
  <c r="F6"/>
  <c r="J6" s="1"/>
  <c r="F5"/>
  <c r="J5" s="1"/>
  <c r="F4"/>
  <c r="J4" s="1"/>
  <c r="K4" s="1"/>
  <c r="F3"/>
  <c r="J3" s="1"/>
  <c r="K3" s="1"/>
  <c r="G39" i="1"/>
  <c r="I39" s="1"/>
  <c r="G40"/>
  <c r="I40" s="1"/>
  <c r="G41"/>
  <c r="I41" s="1"/>
  <c r="G42"/>
  <c r="I42" s="1"/>
  <c r="G43"/>
  <c r="I43" s="1"/>
  <c r="G44"/>
  <c r="I44" s="1"/>
  <c r="G45"/>
  <c r="I45" s="1"/>
  <c r="G46"/>
  <c r="I46" s="1"/>
  <c r="G47"/>
  <c r="I47" s="1"/>
  <c r="G48"/>
  <c r="I48" s="1"/>
  <c r="G49"/>
  <c r="I49" s="1"/>
  <c r="G50"/>
  <c r="I50" s="1"/>
  <c r="G51"/>
  <c r="I51" s="1"/>
  <c r="G52"/>
  <c r="I52" s="1"/>
  <c r="G38"/>
  <c r="I38" s="1"/>
  <c r="G22"/>
  <c r="I22" s="1"/>
  <c r="G23"/>
  <c r="I23" s="1"/>
  <c r="G24"/>
  <c r="I24" s="1"/>
  <c r="G25"/>
  <c r="I25" s="1"/>
  <c r="G26"/>
  <c r="I26" s="1"/>
  <c r="G27"/>
  <c r="I27" s="1"/>
  <c r="G28"/>
  <c r="I28" s="1"/>
  <c r="G29"/>
  <c r="I29" s="1"/>
  <c r="G30"/>
  <c r="I30" s="1"/>
  <c r="G31"/>
  <c r="I31" s="1"/>
  <c r="G32"/>
  <c r="I32" s="1"/>
  <c r="G33"/>
  <c r="I33" s="1"/>
  <c r="G34"/>
  <c r="I34" s="1"/>
  <c r="G35"/>
  <c r="I35" s="1"/>
  <c r="G21"/>
  <c r="I21" s="1"/>
  <c r="G13"/>
  <c r="I13" s="1"/>
  <c r="G14"/>
  <c r="I14" s="1"/>
  <c r="G15"/>
  <c r="I15" s="1"/>
  <c r="G16"/>
  <c r="I16" s="1"/>
  <c r="G17"/>
  <c r="I17" s="1"/>
  <c r="G18"/>
  <c r="I18" s="1"/>
  <c r="G12"/>
  <c r="I12" s="1"/>
  <c r="G6"/>
  <c r="I6" s="1"/>
  <c r="G7"/>
  <c r="I7" s="1"/>
  <c r="G8"/>
  <c r="I8" s="1"/>
  <c r="G9"/>
  <c r="G5"/>
  <c r="I5" s="1"/>
  <c r="I67"/>
  <c r="I68"/>
  <c r="I69"/>
  <c r="I70"/>
  <c r="I71"/>
  <c r="I72"/>
  <c r="I78"/>
  <c r="I79"/>
  <c r="I80"/>
  <c r="I81"/>
  <c r="I82"/>
  <c r="I83"/>
  <c r="I84"/>
  <c r="I85"/>
  <c r="I75" l="1"/>
  <c r="D19"/>
  <c r="I8" i="2"/>
  <c r="I17"/>
  <c r="I50"/>
  <c r="H73"/>
  <c r="H50"/>
  <c r="H8"/>
  <c r="H61"/>
  <c r="H17"/>
  <c r="L13"/>
  <c r="K13"/>
  <c r="L31"/>
  <c r="K31"/>
  <c r="L40"/>
  <c r="K40"/>
  <c r="L68"/>
  <c r="K68"/>
  <c r="L79"/>
  <c r="K79"/>
  <c r="L83"/>
  <c r="K83"/>
  <c r="L6"/>
  <c r="K6"/>
  <c r="L26"/>
  <c r="K26"/>
  <c r="L43"/>
  <c r="K43"/>
  <c r="J73"/>
  <c r="L73" s="1"/>
  <c r="L5"/>
  <c r="K5"/>
  <c r="K8" s="1"/>
  <c r="L11"/>
  <c r="K11"/>
  <c r="L15"/>
  <c r="K15"/>
  <c r="L21"/>
  <c r="K21"/>
  <c r="L25"/>
  <c r="K25"/>
  <c r="L29"/>
  <c r="K29"/>
  <c r="M29" s="1"/>
  <c r="L52"/>
  <c r="K52"/>
  <c r="L56"/>
  <c r="K56"/>
  <c r="L60"/>
  <c r="K60"/>
  <c r="L66"/>
  <c r="K66"/>
  <c r="L70"/>
  <c r="K70"/>
  <c r="L81"/>
  <c r="K81"/>
  <c r="L20"/>
  <c r="K20"/>
  <c r="L37"/>
  <c r="K37"/>
  <c r="L41"/>
  <c r="M41" s="1"/>
  <c r="K41"/>
  <c r="L49"/>
  <c r="K49"/>
  <c r="L55"/>
  <c r="K55"/>
  <c r="L59"/>
  <c r="K59"/>
  <c r="L65"/>
  <c r="K65"/>
  <c r="L69"/>
  <c r="K69"/>
  <c r="L76"/>
  <c r="K76"/>
  <c r="L80"/>
  <c r="K80"/>
  <c r="L19"/>
  <c r="K19"/>
  <c r="L36"/>
  <c r="K36"/>
  <c r="K50" s="1"/>
  <c r="L44"/>
  <c r="K44"/>
  <c r="L58"/>
  <c r="K58"/>
  <c r="L30"/>
  <c r="K30"/>
  <c r="M30" s="1"/>
  <c r="D36" i="1"/>
  <c r="D10"/>
  <c r="J50" i="2"/>
  <c r="L50" s="1"/>
  <c r="J61"/>
  <c r="L61" s="1"/>
  <c r="L38"/>
  <c r="L10"/>
  <c r="J17"/>
  <c r="L17" s="1"/>
  <c r="L27"/>
  <c r="M31"/>
  <c r="L46"/>
  <c r="J8"/>
  <c r="M43"/>
  <c r="L33"/>
  <c r="L12"/>
  <c r="L23"/>
  <c r="M19"/>
  <c r="L48"/>
  <c r="L4"/>
  <c r="L3"/>
  <c r="L77"/>
  <c r="L57"/>
  <c r="L53"/>
  <c r="L45"/>
  <c r="L22"/>
  <c r="L14"/>
  <c r="M21"/>
  <c r="L82"/>
  <c r="L78"/>
  <c r="M78" s="1"/>
  <c r="L54"/>
  <c r="L42"/>
  <c r="M42" s="1"/>
  <c r="L67"/>
  <c r="L47"/>
  <c r="L39"/>
  <c r="L35"/>
  <c r="M35" s="1"/>
  <c r="L32"/>
  <c r="L28"/>
  <c r="L24"/>
  <c r="M24" s="1"/>
  <c r="L16"/>
  <c r="M80" l="1"/>
  <c r="M59"/>
  <c r="M81"/>
  <c r="M56"/>
  <c r="M68"/>
  <c r="M79"/>
  <c r="M44"/>
  <c r="M65"/>
  <c r="M40"/>
  <c r="M66"/>
  <c r="M76"/>
  <c r="M55"/>
  <c r="M20"/>
  <c r="M70"/>
  <c r="M60"/>
  <c r="M52"/>
  <c r="M25"/>
  <c r="M15"/>
  <c r="M6"/>
  <c r="M13"/>
  <c r="M5"/>
  <c r="M58"/>
  <c r="M36"/>
  <c r="M69"/>
  <c r="M49"/>
  <c r="M37"/>
  <c r="K17"/>
  <c r="M26"/>
  <c r="M83"/>
  <c r="K73"/>
  <c r="M73" s="1"/>
  <c r="K61"/>
  <c r="M11"/>
  <c r="M50"/>
  <c r="M17"/>
  <c r="M61"/>
  <c r="M77"/>
  <c r="M38"/>
  <c r="M54"/>
  <c r="M47"/>
  <c r="M82"/>
  <c r="M53"/>
  <c r="M10"/>
  <c r="M27"/>
  <c r="L8"/>
  <c r="M48"/>
  <c r="M28"/>
  <c r="M23"/>
  <c r="M3"/>
  <c r="M67"/>
  <c r="M57"/>
  <c r="M12"/>
  <c r="M46"/>
  <c r="M4"/>
  <c r="M14"/>
  <c r="M33"/>
  <c r="M32"/>
  <c r="M16"/>
  <c r="M45"/>
  <c r="M22"/>
  <c r="M39"/>
  <c r="M8" l="1"/>
</calcChain>
</file>

<file path=xl/sharedStrings.xml><?xml version="1.0" encoding="utf-8"?>
<sst xmlns="http://schemas.openxmlformats.org/spreadsheetml/2006/main" count="312" uniqueCount="116">
  <si>
    <t xml:space="preserve">PROCEDURA APERTA PER L’AFFIDAMENTO DELLA FORNITURA DI RADIOFARMACI </t>
  </si>
  <si>
    <t>CIG</t>
  </si>
  <si>
    <t>lotto</t>
  </si>
  <si>
    <t>Denominazione generica del prodotto</t>
  </si>
  <si>
    <t>u.m.</t>
  </si>
  <si>
    <t xml:space="preserve">Prezzo base asta </t>
  </si>
  <si>
    <t>Fiale</t>
  </si>
  <si>
    <t>Colonne NON MODIFICABILI derivanti dal fabbisogno (capitolato)</t>
  </si>
  <si>
    <t>Celle/colonne di compilazione da parte della Ditta offerente</t>
  </si>
  <si>
    <t xml:space="preserve">Nome commerciale prodotto
</t>
  </si>
  <si>
    <t>Spese spedizione</t>
  </si>
  <si>
    <t>TOTALE</t>
  </si>
  <si>
    <t>TEST</t>
  </si>
  <si>
    <t>NOLO</t>
  </si>
  <si>
    <t>ASSIST.</t>
  </si>
  <si>
    <t xml:space="preserve">Generatore sterile, apirogeno  a secco di Tc 99 m, consegna il Lunedì entro ore 12,00 con attività all’arrivo di 21 GBq +/- 10% </t>
  </si>
  <si>
    <t xml:space="preserve">Generatore sterile, apirogeno  a secco di Tc 99 m, consegna il Giovedì entro ore 12,00 con attività all’arrivo  di 40 GBq +/- 10% </t>
  </si>
  <si>
    <t>Servizio mensile di ritiro dei generatori esausti</t>
  </si>
  <si>
    <t xml:space="preserve">Iodio 131 per terapia Capsule da (5 mCi - 185 MBq) </t>
  </si>
  <si>
    <t xml:space="preserve">Iodio 131 per terapia Capsule da (10 mCi - 370 MBq) </t>
  </si>
  <si>
    <t xml:space="preserve">Iodio 131 per terapia Capsule da (12 mCi - 444 MBq) </t>
  </si>
  <si>
    <t xml:space="preserve">Iodio 131 per terapia Capsule da (15 mCi - 555 MBq) </t>
  </si>
  <si>
    <t xml:space="preserve">Iodio 131 per terapia Capsule da (50 mCi - 1,85 GBq) </t>
  </si>
  <si>
    <t xml:space="preserve">Iodio 131 per terapia Capsule da (80 mCi – 2,56 GBq) </t>
  </si>
  <si>
    <t xml:space="preserve">Iodio 131 per terapia Capsule da (100 mCi - 3,7 GBq) </t>
  </si>
  <si>
    <r>
      <t xml:space="preserve">Capsule di </t>
    </r>
    <r>
      <rPr>
        <b/>
        <vertAlign val="superscript"/>
        <sz val="12"/>
        <color theme="1"/>
        <rFont val="Calibri"/>
        <family val="2"/>
        <scheme val="minor"/>
      </rPr>
      <t>131</t>
    </r>
    <r>
      <rPr>
        <b/>
        <sz val="12"/>
        <color theme="1"/>
        <rFont val="Calibri"/>
        <family val="2"/>
        <scheme val="minor"/>
      </rPr>
      <t>iodio per terapia -</t>
    </r>
    <r>
      <rPr>
        <u/>
        <sz val="12"/>
        <color theme="1"/>
        <rFont val="Calibri"/>
        <family val="2"/>
        <scheme val="minor"/>
      </rPr>
      <t xml:space="preserve"> </t>
    </r>
  </si>
  <si>
    <r>
      <t xml:space="preserve">Generatori di </t>
    </r>
    <r>
      <rPr>
        <b/>
        <vertAlign val="superscript"/>
        <sz val="12"/>
        <color theme="1"/>
        <rFont val="Calibri"/>
        <family val="2"/>
      </rPr>
      <t>99m</t>
    </r>
    <r>
      <rPr>
        <b/>
        <sz val="12"/>
        <color theme="1"/>
        <rFont val="Calibri"/>
        <family val="2"/>
      </rPr>
      <t xml:space="preserve">Tc  - </t>
    </r>
  </si>
  <si>
    <t xml:space="preserve">Kit freddi di precursori di radiofarmaci da marcare con radionuclidi -  </t>
  </si>
  <si>
    <t xml:space="preserve"> Radioisotopi e radiofarmaci </t>
  </si>
  <si>
    <t xml:space="preserve">RADIOIMMUNODIAGNOSTICI 2 </t>
  </si>
  <si>
    <t>KIT RADIOIMMUNODIAGNOSTICI 3 -</t>
  </si>
  <si>
    <r>
      <t xml:space="preserve">KIT </t>
    </r>
    <r>
      <rPr>
        <b/>
        <u/>
        <sz val="12"/>
        <color theme="1"/>
        <rFont val="Calibri"/>
        <family val="2"/>
        <scheme val="minor"/>
      </rPr>
      <t xml:space="preserve">RADIOIMMUNODIAGNOSTICI 1 </t>
    </r>
  </si>
  <si>
    <t xml:space="preserve">HMDP o similari Kits da 5 fl per marcatura con Tc 99m         </t>
  </si>
  <si>
    <t>Agente stannoso per marcature con Tc 99m confezione da 5 fl</t>
  </si>
  <si>
    <t>Anticorpi Monoclonali kits da marcare con Tc99m (1 fl)</t>
  </si>
  <si>
    <t xml:space="preserve">DMSA kits da 5 fl per marcatura con Tc99m                                                                         </t>
  </si>
  <si>
    <t xml:space="preserve">DTPA kits da 5 fl per marcatura con Tc99m                                                                          </t>
  </si>
  <si>
    <t>HIDA kits da 5 fl per marcatura con Tc99m</t>
  </si>
  <si>
    <t>Macroaggregati di albumina umana kits da 5 fl per marcatura con Tc99m (10-100 µm)</t>
  </si>
  <si>
    <t>MAG3 kits da 5 fl</t>
  </si>
  <si>
    <t>Sieroalbumina umana colloidale kits da 5 fl per marcatura con Tc99m (&lt;80nm)</t>
  </si>
  <si>
    <t>Tetrafosmina  per marcature con Tc99m cnf da 5 fiale</t>
  </si>
  <si>
    <t xml:space="preserve">Iodio 123 capsule per diagnostica da (1 mCi-37 MBq), consegna secondo necessità entro le ore 9 del giorno stabilito.                                                                   </t>
  </si>
  <si>
    <t xml:space="preserve">Iodio 123 Sodio Ioduro soluzione iniettabile (2 mCi-74 MBq), consegna s.n. entro le ore 9 del giorno stabilito.                                           </t>
  </si>
  <si>
    <t>Iodio 131 Sodio Ioduro per terapia soluzione orale da  (5 mCi-185 MBq)</t>
  </si>
  <si>
    <t>Iodio 131 Sodio Ioduro per terapia soluzione orale da  (10 mCi-370 MBq)</t>
  </si>
  <si>
    <t>Ittrio-90 colloidale iniettabile da 111 MBq</t>
  </si>
  <si>
    <t>Ittrio-90 sospensione colloidale iniettabile da 185 MBq</t>
  </si>
  <si>
    <t>Ittrio-90 Cloruro da 1850 MBq, precursore farmaceutico soluzione</t>
  </si>
  <si>
    <t>Samario monodose fiale da 2 GBq</t>
  </si>
  <si>
    <t>Samario monodose fiale da 4 GBq</t>
  </si>
  <si>
    <t xml:space="preserve">TSH </t>
  </si>
  <si>
    <t>FT-3</t>
  </si>
  <si>
    <t>FT-4</t>
  </si>
  <si>
    <t>ANTICORPI ANTI-TIREOGLOBULINA</t>
  </si>
  <si>
    <t xml:space="preserve">ANTICORPI ANTI-PERIOSSIDASI </t>
  </si>
  <si>
    <t>ANTICORPI ANTIRECETTORI DEL TSH</t>
  </si>
  <si>
    <t>TIREOGLOBULINA</t>
  </si>
  <si>
    <t xml:space="preserve">GAMMACOUNTER </t>
  </si>
  <si>
    <t>CALCITONINA</t>
  </si>
  <si>
    <t>INSULINA</t>
  </si>
  <si>
    <t>HGH TEST</t>
  </si>
  <si>
    <t>C-PEPTIDE</t>
  </si>
  <si>
    <t>RENINA DIRETTA</t>
  </si>
  <si>
    <t>ALDOSTERONE TEST</t>
  </si>
  <si>
    <t>TESTOSTERONE RIA LIBERO</t>
  </si>
  <si>
    <t>ANDROSTENEDIONE RIA</t>
  </si>
  <si>
    <t>17 IDR. PROGESTERONE TEST</t>
  </si>
  <si>
    <t>FOSFATASI ALCALINA OSSEA</t>
  </si>
  <si>
    <t>CROMOGRANINA A (CGA)</t>
  </si>
  <si>
    <t>ANTICORPI ANTI-DECARBOSSILASI DELL'ACIDO GLUTAMMICO (ANTI-GAD)</t>
  </si>
  <si>
    <t>ANTICORPI ANTI-TIROSIN-FOSFATASI (IA2)</t>
  </si>
  <si>
    <t>QUICK TEST – ANTICORPI ANTI HAMA</t>
  </si>
  <si>
    <t>capsule</t>
  </si>
  <si>
    <t>conf.</t>
  </si>
  <si>
    <t>TOTALE lotto</t>
  </si>
  <si>
    <t>ALLEGATO 4 AL DISCIPLINARE DI GARA - SCHEDA OFFERTA ECONOMICA</t>
  </si>
  <si>
    <t>Q.tà/ triennale  PESCARA</t>
  </si>
  <si>
    <t>Q.tà/ triennale  CHIETI</t>
  </si>
  <si>
    <t xml:space="preserve">Generatore sterile, apirogeno  a secco di Tc 99 m, consegna il Lunedì entro ore 12,00 con attività all’arrivo di  9 GBq +/- 10% </t>
  </si>
  <si>
    <t xml:space="preserve">Generatore sterile, apirogeno  a secco di Tc 99 m, consegna il  MERCOLEDì entro ore 12,00 con attività all’arrivo di 24 GBq +/- 10% </t>
  </si>
  <si>
    <t>sodio fiato kits da 5 fl per marcatura con Tc 99m</t>
  </si>
  <si>
    <t>MIBI KITS DA 5 FL per marcatura con Tc 99m</t>
  </si>
  <si>
    <t>ECD monofiala</t>
  </si>
  <si>
    <t>HMPAO conf da 5 fl</t>
  </si>
  <si>
    <t>Kit per marcatura in vitro dei leocociti autologhi</t>
  </si>
  <si>
    <t xml:space="preserve">Analogo marcato con In 111 DTPA della Somatostatina confezione da 3,3 mCi                   </t>
  </si>
  <si>
    <t>Stronzio cloruro da 150 MBq</t>
  </si>
  <si>
    <t>fiale</t>
  </si>
  <si>
    <t>Iodio 123 - Ioflupane da 5mCi</t>
  </si>
  <si>
    <t>iodio 123 - MIBG da 5mCi</t>
  </si>
  <si>
    <t>201TI - cloruro da 5,8 mCi</t>
  </si>
  <si>
    <t>90Y - Microsfere da 3 GBq</t>
  </si>
  <si>
    <t>QUANTITà TOTALI</t>
  </si>
  <si>
    <t>SESTO QUINTO</t>
  </si>
  <si>
    <t>PROROGA TECNICA</t>
  </si>
  <si>
    <t>VALORE DI GARA</t>
  </si>
  <si>
    <r>
      <t xml:space="preserve">Capsule di </t>
    </r>
    <r>
      <rPr>
        <b/>
        <vertAlign val="superscript"/>
        <sz val="12"/>
        <color theme="1"/>
        <rFont val="Calibri"/>
        <family val="2"/>
        <scheme val="minor"/>
      </rPr>
      <t>131</t>
    </r>
    <r>
      <rPr>
        <b/>
        <sz val="12"/>
        <color theme="1"/>
        <rFont val="Calibri"/>
        <family val="2"/>
        <scheme val="minor"/>
      </rPr>
      <t>iodio per terapia -</t>
    </r>
    <r>
      <rPr>
        <u/>
        <sz val="12"/>
        <color theme="1"/>
        <rFont val="Calibri"/>
        <family val="2"/>
        <scheme val="minor"/>
      </rPr>
      <t xml:space="preserve"> Allegare elenco completo di ulteriori taglie disponibili di capsule per Terapia</t>
    </r>
  </si>
  <si>
    <t>Valore triennale a base d'asta Pescara</t>
  </si>
  <si>
    <t>Valore triennale a base d'asta Chieti</t>
  </si>
  <si>
    <t xml:space="preserve">valore triennale complessivo a base  asta </t>
  </si>
  <si>
    <t xml:space="preserve">IMPORTO TRIENNALE A BASE D'ASTA </t>
  </si>
  <si>
    <t>TOTALE LOTTO 1</t>
  </si>
  <si>
    <t>TOTALE LOTTO 2</t>
  </si>
  <si>
    <t>IGFBP-1</t>
  </si>
  <si>
    <t>ELIMINATO</t>
  </si>
  <si>
    <t>ELIMINATA</t>
  </si>
  <si>
    <t xml:space="preserve"> n. 1 GAMMACOUNTER </t>
  </si>
  <si>
    <t xml:space="preserve">n. 1 GAMMACOUNTER </t>
  </si>
  <si>
    <t xml:space="preserve">CODICE ditta produttrice
</t>
  </si>
  <si>
    <t xml:space="preserve">Codice AIC
</t>
  </si>
  <si>
    <t xml:space="preserve">NUMERO PZ PER CONFEZIONE
</t>
  </si>
  <si>
    <t>PREZZO PER CONFEZIONE</t>
  </si>
  <si>
    <t>PREZZO COMPLESSIVO</t>
  </si>
  <si>
    <t>PERCENTUALE DI SCONTO RISPETTO ALLA BASE D'ASTA (col. I- col. P/col P)</t>
  </si>
  <si>
    <t>NUMERO DI CONFEZIONI NECESSARIE AD ESAUDIRE IL QUANTITATIVO DI COLONNA I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</si>
</sst>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30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 wrapText="1"/>
    </xf>
    <xf numFmtId="44" fontId="25" fillId="0" borderId="0" applyFont="0" applyFill="0" applyBorder="0" applyAlignment="0" applyProtection="0"/>
  </cellStyleXfs>
  <cellXfs count="169">
    <xf numFmtId="0" fontId="0" fillId="0" borderId="0" xfId="0"/>
    <xf numFmtId="49" fontId="8" fillId="0" borderId="1" xfId="0" applyNumberFormat="1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1" fontId="9" fillId="0" borderId="2" xfId="1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 wrapText="1"/>
    </xf>
    <xf numFmtId="0" fontId="0" fillId="0" borderId="2" xfId="0" applyFill="1" applyBorder="1" applyAlignment="1" applyProtection="1">
      <alignment horizontal="left" vertical="center" wrapText="1"/>
    </xf>
    <xf numFmtId="1" fontId="0" fillId="0" borderId="2" xfId="0" applyNumberFormat="1" applyFill="1" applyBorder="1" applyAlignment="1" applyProtection="1">
      <alignment horizontal="center" vertical="center"/>
    </xf>
    <xf numFmtId="49" fontId="6" fillId="3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left" vertical="top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left" wrapText="1"/>
    </xf>
    <xf numFmtId="0" fontId="14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4" fillId="0" borderId="2" xfId="0" applyFont="1" applyBorder="1" applyAlignment="1" applyProtection="1">
      <alignment vertical="center" wrapText="1"/>
    </xf>
    <xf numFmtId="0" fontId="24" fillId="0" borderId="2" xfId="0" applyFont="1" applyBorder="1" applyAlignment="1" applyProtection="1">
      <alignment horizontal="left" vertical="top" wrapText="1"/>
    </xf>
    <xf numFmtId="0" fontId="24" fillId="0" borderId="2" xfId="0" applyFont="1" applyFill="1" applyBorder="1" applyAlignment="1" applyProtection="1">
      <alignment wrapText="1"/>
    </xf>
    <xf numFmtId="4" fontId="9" fillId="0" borderId="7" xfId="1" applyNumberFormat="1" applyFont="1" applyFill="1" applyBorder="1" applyAlignment="1" applyProtection="1">
      <alignment horizontal="right" vertical="center" wrapText="1"/>
    </xf>
    <xf numFmtId="10" fontId="0" fillId="0" borderId="2" xfId="0" applyNumberFormat="1" applyBorder="1"/>
    <xf numFmtId="0" fontId="0" fillId="0" borderId="2" xfId="0" applyBorder="1"/>
    <xf numFmtId="4" fontId="23" fillId="0" borderId="2" xfId="1" applyNumberFormat="1" applyFont="1" applyFill="1" applyBorder="1" applyAlignment="1" applyProtection="1">
      <alignment horizontal="right" vertical="center" wrapText="1"/>
    </xf>
    <xf numFmtId="4" fontId="11" fillId="0" borderId="2" xfId="0" applyNumberFormat="1" applyFont="1" applyBorder="1"/>
    <xf numFmtId="0" fontId="0" fillId="0" borderId="0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44" fontId="0" fillId="0" borderId="2" xfId="2" applyFont="1" applyBorder="1"/>
    <xf numFmtId="44" fontId="0" fillId="0" borderId="0" xfId="2" applyFont="1"/>
    <xf numFmtId="44" fontId="9" fillId="0" borderId="2" xfId="2" applyFont="1" applyFill="1" applyBorder="1" applyAlignment="1" applyProtection="1">
      <alignment horizontal="center" vertical="center" wrapText="1"/>
    </xf>
    <xf numFmtId="44" fontId="9" fillId="0" borderId="2" xfId="2" applyFont="1" applyFill="1" applyBorder="1" applyAlignment="1" applyProtection="1">
      <alignment horizontal="center" vertical="center"/>
    </xf>
    <xf numFmtId="44" fontId="1" fillId="0" borderId="2" xfId="2" applyFont="1" applyFill="1" applyBorder="1" applyAlignment="1" applyProtection="1">
      <alignment horizontal="center" vertical="center"/>
    </xf>
    <xf numFmtId="44" fontId="0" fillId="0" borderId="2" xfId="2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left" wrapText="1"/>
    </xf>
    <xf numFmtId="0" fontId="27" fillId="0" borderId="0" xfId="0" applyFont="1"/>
    <xf numFmtId="44" fontId="0" fillId="0" borderId="2" xfId="0" applyNumberFormat="1" applyBorder="1"/>
    <xf numFmtId="0" fontId="26" fillId="0" borderId="2" xfId="0" applyFont="1" applyBorder="1" applyAlignment="1" applyProtection="1">
      <alignment horizontal="center" vertical="center" wrapText="1"/>
    </xf>
    <xf numFmtId="0" fontId="26" fillId="0" borderId="2" xfId="0" applyFont="1" applyBorder="1" applyAlignment="1">
      <alignment horizontal="center"/>
    </xf>
    <xf numFmtId="1" fontId="6" fillId="0" borderId="2" xfId="1" applyNumberFormat="1" applyFont="1" applyFill="1" applyBorder="1" applyAlignment="1" applyProtection="1">
      <alignment horizontal="center" vertical="center" wrapText="1"/>
    </xf>
    <xf numFmtId="49" fontId="10" fillId="0" borderId="12" xfId="1" applyNumberFormat="1" applyFont="1" applyFill="1" applyBorder="1" applyAlignment="1" applyProtection="1">
      <alignment horizontal="left" vertical="top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 wrapText="1"/>
    </xf>
    <xf numFmtId="4" fontId="9" fillId="0" borderId="9" xfId="1" applyNumberFormat="1" applyFont="1" applyFill="1" applyBorder="1" applyAlignment="1" applyProtection="1">
      <alignment horizontal="center" vertical="center" wrapText="1"/>
    </xf>
    <xf numFmtId="44" fontId="9" fillId="0" borderId="9" xfId="2" applyFont="1" applyFill="1" applyBorder="1" applyAlignment="1" applyProtection="1">
      <alignment horizontal="center" vertical="center" wrapText="1"/>
    </xf>
    <xf numFmtId="4" fontId="9" fillId="0" borderId="13" xfId="1" applyNumberFormat="1" applyFont="1" applyFill="1" applyBorder="1" applyAlignment="1" applyProtection="1">
      <alignment horizontal="right" vertical="center" wrapText="1"/>
    </xf>
    <xf numFmtId="0" fontId="0" fillId="0" borderId="9" xfId="0" applyBorder="1"/>
    <xf numFmtId="0" fontId="0" fillId="0" borderId="11" xfId="0" applyBorder="1"/>
    <xf numFmtId="49" fontId="5" fillId="2" borderId="14" xfId="1" applyNumberFormat="1" applyFont="1" applyFill="1" applyBorder="1" applyAlignment="1" applyProtection="1">
      <alignment horizontal="left" vertical="center" wrapText="1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1" fontId="6" fillId="2" borderId="11" xfId="1" applyNumberFormat="1" applyFont="1" applyFill="1" applyBorder="1" applyAlignment="1" applyProtection="1">
      <alignment horizontal="center" vertical="center" wrapText="1"/>
    </xf>
    <xf numFmtId="44" fontId="6" fillId="2" borderId="11" xfId="2" applyFont="1" applyFill="1" applyBorder="1" applyAlignment="1" applyProtection="1">
      <alignment horizontal="center" vertical="center" wrapText="1"/>
    </xf>
    <xf numFmtId="3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17" xfId="0" applyFill="1" applyBorder="1"/>
    <xf numFmtId="0" fontId="0" fillId="4" borderId="17" xfId="0" applyFill="1" applyBorder="1"/>
    <xf numFmtId="0" fontId="0" fillId="0" borderId="2" xfId="0" applyBorder="1" applyAlignment="1" applyProtection="1">
      <alignment horizontal="center" vertical="center" wrapText="1"/>
    </xf>
    <xf numFmtId="1" fontId="6" fillId="0" borderId="2" xfId="1" applyNumberFormat="1" applyFont="1" applyFill="1" applyBorder="1" applyAlignment="1" applyProtection="1">
      <alignment horizontal="center" wrapText="1"/>
    </xf>
    <xf numFmtId="44" fontId="0" fillId="0" borderId="2" xfId="2" applyFont="1" applyBorder="1" applyAlignment="1">
      <alignment vertical="center"/>
    </xf>
    <xf numFmtId="0" fontId="0" fillId="0" borderId="2" xfId="0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4" borderId="2" xfId="0" applyFont="1" applyFill="1" applyBorder="1" applyAlignment="1">
      <alignment horizontal="center"/>
    </xf>
    <xf numFmtId="0" fontId="14" fillId="4" borderId="2" xfId="0" applyFont="1" applyFill="1" applyBorder="1"/>
    <xf numFmtId="0" fontId="20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horizontal="center" wrapText="1"/>
    </xf>
    <xf numFmtId="0" fontId="19" fillId="4" borderId="2" xfId="0" applyFont="1" applyFill="1" applyBorder="1" applyAlignment="1">
      <alignment horizontal="center" vertical="center" wrapText="1"/>
    </xf>
    <xf numFmtId="44" fontId="9" fillId="6" borderId="2" xfId="2" applyFont="1" applyFill="1" applyBorder="1" applyAlignment="1" applyProtection="1">
      <alignment horizontal="center" vertical="center" wrapText="1"/>
    </xf>
    <xf numFmtId="1" fontId="6" fillId="2" borderId="11" xfId="1" applyNumberFormat="1" applyFont="1" applyFill="1" applyBorder="1" applyAlignment="1" applyProtection="1">
      <alignment horizontal="center" wrapText="1"/>
    </xf>
    <xf numFmtId="1" fontId="9" fillId="0" borderId="2" xfId="1" applyNumberFormat="1" applyFont="1" applyFill="1" applyBorder="1" applyAlignment="1" applyProtection="1">
      <alignment horizontal="center" wrapText="1"/>
    </xf>
    <xf numFmtId="1" fontId="0" fillId="0" borderId="2" xfId="0" applyNumberFormat="1" applyFill="1" applyBorder="1" applyAlignment="1" applyProtection="1">
      <alignment horizontal="center"/>
    </xf>
    <xf numFmtId="4" fontId="6" fillId="7" borderId="2" xfId="1" applyNumberFormat="1" applyFont="1" applyFill="1" applyBorder="1" applyAlignment="1" applyProtection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7" xfId="0" applyNumberFormat="1" applyBorder="1" applyAlignment="1">
      <alignment vertical="center"/>
    </xf>
    <xf numFmtId="44" fontId="0" fillId="0" borderId="7" xfId="0" applyNumberFormat="1" applyBorder="1"/>
    <xf numFmtId="44" fontId="0" fillId="0" borderId="2" xfId="0" applyNumberFormat="1" applyBorder="1" applyAlignment="1">
      <alignment horizontal="center" vertical="center" wrapText="1"/>
    </xf>
    <xf numFmtId="44" fontId="0" fillId="4" borderId="7" xfId="0" applyNumberFormat="1" applyFill="1" applyBorder="1"/>
    <xf numFmtId="44" fontId="0" fillId="4" borderId="2" xfId="0" applyNumberFormat="1" applyFill="1" applyBorder="1" applyAlignment="1">
      <alignment horizontal="center" vertical="center" wrapText="1"/>
    </xf>
    <xf numFmtId="4" fontId="9" fillId="4" borderId="7" xfId="1" applyNumberFormat="1" applyFont="1" applyFill="1" applyBorder="1" applyAlignment="1" applyProtection="1">
      <alignment horizontal="right" vertical="center" wrapText="1"/>
    </xf>
    <xf numFmtId="44" fontId="0" fillId="0" borderId="2" xfId="2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1" fontId="0" fillId="0" borderId="9" xfId="0" applyNumberFormat="1" applyFill="1" applyBorder="1" applyAlignment="1" applyProtection="1">
      <alignment horizontal="center"/>
    </xf>
    <xf numFmtId="44" fontId="0" fillId="0" borderId="9" xfId="0" applyNumberFormat="1" applyBorder="1" applyAlignment="1">
      <alignment horizontal="center" vertical="center" wrapText="1"/>
    </xf>
    <xf numFmtId="44" fontId="0" fillId="0" borderId="9" xfId="2" applyFont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4" fontId="9" fillId="0" borderId="2" xfId="1" applyNumberFormat="1" applyFont="1" applyFill="1" applyBorder="1" applyAlignment="1" applyProtection="1">
      <alignment horizontal="center" wrapText="1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4" fontId="0" fillId="0" borderId="7" xfId="2" applyFont="1" applyBorder="1" applyAlignment="1">
      <alignment vertical="center"/>
    </xf>
    <xf numFmtId="0" fontId="0" fillId="0" borderId="0" xfId="0" applyBorder="1" applyAlignment="1" applyProtection="1">
      <alignment horizontal="center" vertical="center" wrapText="1"/>
    </xf>
    <xf numFmtId="44" fontId="0" fillId="0" borderId="0" xfId="0" applyNumberFormat="1"/>
    <xf numFmtId="0" fontId="0" fillId="0" borderId="2" xfId="0" applyBorder="1" applyAlignment="1">
      <alignment horizontal="center" vertical="center"/>
    </xf>
    <xf numFmtId="1" fontId="0" fillId="0" borderId="9" xfId="0" applyNumberFormat="1" applyFill="1" applyBorder="1" applyAlignment="1" applyProtection="1">
      <alignment horizontal="center" vertical="center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44" fontId="0" fillId="8" borderId="7" xfId="2" applyFont="1" applyFill="1" applyBorder="1" applyAlignment="1">
      <alignment vertical="center"/>
    </xf>
    <xf numFmtId="0" fontId="0" fillId="0" borderId="0" xfId="0" applyBorder="1"/>
    <xf numFmtId="0" fontId="5" fillId="0" borderId="2" xfId="1" applyFont="1" applyFill="1" applyBorder="1" applyAlignment="1" applyProtection="1">
      <alignment horizontal="center" vertical="center" wrapText="1"/>
    </xf>
    <xf numFmtId="44" fontId="0" fillId="4" borderId="2" xfId="2" applyFont="1" applyFill="1" applyBorder="1"/>
    <xf numFmtId="0" fontId="8" fillId="0" borderId="7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wrapText="1"/>
    </xf>
    <xf numFmtId="0" fontId="28" fillId="4" borderId="20" xfId="0" applyFont="1" applyFill="1" applyBorder="1" applyAlignment="1">
      <alignment wrapText="1"/>
    </xf>
    <xf numFmtId="44" fontId="0" fillId="4" borderId="7" xfId="0" applyNumberFormat="1" applyFill="1" applyBorder="1" applyAlignment="1">
      <alignment horizontal="center" vertical="center" wrapText="1"/>
    </xf>
    <xf numFmtId="0" fontId="0" fillId="4" borderId="20" xfId="0" applyFill="1" applyBorder="1"/>
    <xf numFmtId="0" fontId="0" fillId="0" borderId="7" xfId="0" applyBorder="1" applyAlignment="1">
      <alignment horizontal="center" vertical="center"/>
    </xf>
    <xf numFmtId="0" fontId="17" fillId="4" borderId="11" xfId="0" applyFont="1" applyFill="1" applyBorder="1" applyAlignment="1">
      <alignment horizontal="center" wrapText="1"/>
    </xf>
    <xf numFmtId="0" fontId="29" fillId="0" borderId="20" xfId="0" applyFont="1" applyBorder="1" applyAlignment="1">
      <alignment horizontal="left" wrapText="1"/>
    </xf>
    <xf numFmtId="0" fontId="26" fillId="4" borderId="2" xfId="0" applyFont="1" applyFill="1" applyBorder="1"/>
    <xf numFmtId="0" fontId="0" fillId="4" borderId="2" xfId="0" applyFill="1" applyBorder="1"/>
    <xf numFmtId="49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left" vertical="top" wrapText="1"/>
      <protection locked="0"/>
    </xf>
    <xf numFmtId="0" fontId="0" fillId="0" borderId="0" xfId="0" applyFill="1"/>
    <xf numFmtId="0" fontId="22" fillId="0" borderId="0" xfId="0" applyFont="1" applyFill="1" applyAlignment="1">
      <alignment wrapText="1"/>
    </xf>
    <xf numFmtId="0" fontId="0" fillId="9" borderId="2" xfId="0" applyFill="1" applyBorder="1"/>
    <xf numFmtId="0" fontId="22" fillId="9" borderId="2" xfId="0" applyFont="1" applyFill="1" applyBorder="1" applyAlignment="1">
      <alignment wrapText="1"/>
    </xf>
    <xf numFmtId="0" fontId="13" fillId="9" borderId="2" xfId="0" applyFont="1" applyFill="1" applyBorder="1" applyAlignment="1">
      <alignment wrapText="1"/>
    </xf>
    <xf numFmtId="0" fontId="20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right" wrapText="1"/>
    </xf>
    <xf numFmtId="8" fontId="22" fillId="0" borderId="0" xfId="0" applyNumberFormat="1" applyFont="1" applyAlignment="1">
      <alignment horizontal="right" wrapText="1"/>
    </xf>
    <xf numFmtId="44" fontId="6" fillId="2" borderId="16" xfId="2" applyFont="1" applyFill="1" applyBorder="1" applyAlignment="1" applyProtection="1">
      <alignment horizontal="center" vertical="center" wrapText="1"/>
    </xf>
    <xf numFmtId="44" fontId="9" fillId="0" borderId="7" xfId="2" applyFont="1" applyFill="1" applyBorder="1" applyAlignment="1" applyProtection="1">
      <alignment horizontal="right" vertical="center" wrapText="1"/>
    </xf>
    <xf numFmtId="44" fontId="9" fillId="0" borderId="13" xfId="2" applyFont="1" applyFill="1" applyBorder="1" applyAlignment="1" applyProtection="1">
      <alignment horizontal="right" vertical="center" wrapText="1"/>
    </xf>
    <xf numFmtId="44" fontId="9" fillId="0" borderId="5" xfId="2" applyFont="1" applyFill="1" applyBorder="1" applyAlignment="1" applyProtection="1">
      <alignment vertical="center" wrapText="1"/>
      <protection locked="0"/>
    </xf>
    <xf numFmtId="0" fontId="22" fillId="10" borderId="2" xfId="0" applyFont="1" applyFill="1" applyBorder="1" applyAlignment="1">
      <alignment wrapText="1"/>
    </xf>
    <xf numFmtId="44" fontId="23" fillId="0" borderId="2" xfId="2" applyFont="1" applyFill="1" applyBorder="1" applyAlignment="1" applyProtection="1">
      <alignment horizontal="righ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1" fontId="9" fillId="0" borderId="8" xfId="1" applyNumberFormat="1" applyFont="1" applyFill="1" applyBorder="1" applyAlignment="1" applyProtection="1">
      <alignment horizontal="center" vertical="center" wrapText="1"/>
    </xf>
    <xf numFmtId="1" fontId="9" fillId="0" borderId="8" xfId="1" applyNumberFormat="1" applyFont="1" applyFill="1" applyBorder="1" applyAlignment="1" applyProtection="1">
      <alignment horizontal="center" wrapText="1"/>
    </xf>
    <xf numFmtId="44" fontId="9" fillId="0" borderId="8" xfId="2" applyFont="1" applyFill="1" applyBorder="1" applyAlignment="1" applyProtection="1">
      <alignment horizontal="center" vertical="center" wrapText="1"/>
    </xf>
    <xf numFmtId="0" fontId="13" fillId="9" borderId="2" xfId="0" applyFont="1" applyFill="1" applyBorder="1" applyAlignment="1">
      <alignment horizontal="right" wrapText="1"/>
    </xf>
    <xf numFmtId="44" fontId="23" fillId="0" borderId="8" xfId="2" applyFont="1" applyFill="1" applyBorder="1" applyAlignment="1" applyProtection="1">
      <alignment horizontal="right" vertical="center" wrapText="1"/>
    </xf>
    <xf numFmtId="1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>
      <alignment horizontal="right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49" fontId="3" fillId="5" borderId="18" xfId="0" applyNumberFormat="1" applyFont="1" applyFill="1" applyBorder="1" applyAlignment="1" applyProtection="1">
      <alignment horizontal="center"/>
      <protection locked="0"/>
    </xf>
    <xf numFmtId="49" fontId="3" fillId="5" borderId="19" xfId="0" applyNumberFormat="1" applyFont="1" applyFill="1" applyBorder="1" applyAlignment="1" applyProtection="1">
      <alignment horizontal="center"/>
      <protection locked="0"/>
    </xf>
    <xf numFmtId="4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11" fillId="0" borderId="7" xfId="0" applyNumberFormat="1" applyFont="1" applyBorder="1" applyAlignment="1">
      <alignment horizontal="right"/>
    </xf>
    <xf numFmtId="4" fontId="11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6" xfId="0" applyBorder="1" applyAlignment="1">
      <alignment horizontal="right"/>
    </xf>
    <xf numFmtId="4" fontId="23" fillId="0" borderId="7" xfId="1" applyNumberFormat="1" applyFont="1" applyFill="1" applyBorder="1" applyAlignment="1" applyProtection="1">
      <alignment horizontal="right" vertical="center" wrapText="1"/>
    </xf>
    <xf numFmtId="4" fontId="23" fillId="0" borderId="8" xfId="1" applyNumberFormat="1" applyFont="1" applyFill="1" applyBorder="1" applyAlignment="1" applyProtection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3">
    <cellStyle name="Normale" xfId="0" builtinId="0"/>
    <cellStyle name="Normale_gare (2)" xfId="1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7"/>
  <sheetViews>
    <sheetView tabSelected="1" workbookViewId="0">
      <selection activeCell="I5" sqref="I5"/>
    </sheetView>
  </sheetViews>
  <sheetFormatPr defaultRowHeight="15"/>
  <cols>
    <col min="1" max="1" width="13.140625" customWidth="1"/>
    <col min="2" max="2" width="6.7109375" customWidth="1"/>
    <col min="3" max="3" width="41.42578125" style="19" customWidth="1"/>
    <col min="5" max="6" width="0" hidden="1" customWidth="1"/>
    <col min="7" max="7" width="10.28515625" style="75" customWidth="1"/>
    <col min="8" max="8" width="14.28515625" style="39" customWidth="1"/>
    <col min="9" max="9" width="14.42578125" style="39" customWidth="1"/>
    <col min="10" max="10" width="13.7109375" customWidth="1"/>
    <col min="11" max="11" width="12.7109375" customWidth="1"/>
    <col min="13" max="13" width="20.42578125" customWidth="1"/>
    <col min="14" max="14" width="13.7109375" customWidth="1"/>
    <col min="15" max="15" width="14.7109375" customWidth="1"/>
    <col min="16" max="16" width="15.5703125" customWidth="1"/>
    <col min="17" max="17" width="16.140625" customWidth="1"/>
    <col min="18" max="18" width="9.140625" customWidth="1"/>
  </cols>
  <sheetData>
    <row r="1" spans="1:18" ht="15.75" customHeight="1" thickBot="1">
      <c r="A1" s="155" t="s">
        <v>76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67"/>
      <c r="M1" s="67"/>
      <c r="N1" s="67"/>
      <c r="O1" s="67"/>
      <c r="P1" s="67"/>
      <c r="Q1" s="67"/>
      <c r="R1" s="67"/>
    </row>
    <row r="2" spans="1:18" ht="15.75" customHeight="1" thickBot="1">
      <c r="A2" s="153" t="s">
        <v>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66"/>
      <c r="M2" s="66"/>
      <c r="N2" s="66"/>
      <c r="O2" s="66"/>
      <c r="P2" s="66"/>
      <c r="Q2" s="66"/>
      <c r="R2" s="66"/>
    </row>
    <row r="3" spans="1:18" ht="102">
      <c r="A3" s="58" t="s">
        <v>1</v>
      </c>
      <c r="B3" s="59" t="s">
        <v>2</v>
      </c>
      <c r="C3" s="60" t="s">
        <v>3</v>
      </c>
      <c r="D3" s="61" t="s">
        <v>4</v>
      </c>
      <c r="E3" s="62" t="s">
        <v>78</v>
      </c>
      <c r="F3" s="62" t="s">
        <v>77</v>
      </c>
      <c r="G3" s="62" t="s">
        <v>93</v>
      </c>
      <c r="H3" s="63" t="s">
        <v>5</v>
      </c>
      <c r="I3" s="134" t="s">
        <v>101</v>
      </c>
      <c r="J3" s="64" t="s">
        <v>109</v>
      </c>
      <c r="K3" s="65" t="s">
        <v>9</v>
      </c>
      <c r="L3" s="65" t="s">
        <v>110</v>
      </c>
      <c r="M3" s="65" t="s">
        <v>111</v>
      </c>
      <c r="N3" s="65" t="s">
        <v>115</v>
      </c>
      <c r="O3" s="65" t="s">
        <v>112</v>
      </c>
      <c r="P3" s="65" t="s">
        <v>113</v>
      </c>
      <c r="Q3" s="65" t="s">
        <v>114</v>
      </c>
      <c r="R3" s="65" t="s">
        <v>10</v>
      </c>
    </row>
    <row r="4" spans="1:18" ht="31.5" customHeight="1">
      <c r="A4" s="1"/>
      <c r="B4" s="2"/>
      <c r="C4" s="22" t="s">
        <v>26</v>
      </c>
      <c r="D4" s="3"/>
      <c r="E4" s="36"/>
    </row>
    <row r="5" spans="1:18" ht="54.75" customHeight="1">
      <c r="A5" s="1"/>
      <c r="B5" s="150">
        <v>1</v>
      </c>
      <c r="C5" s="18" t="s">
        <v>79</v>
      </c>
      <c r="D5" s="3" t="s">
        <v>74</v>
      </c>
      <c r="E5" s="47">
        <v>156</v>
      </c>
      <c r="F5" s="48"/>
      <c r="G5" s="105">
        <f>E5+F5</f>
        <v>156</v>
      </c>
      <c r="H5" s="38">
        <v>380</v>
      </c>
      <c r="I5" s="38">
        <f>G5*H5</f>
        <v>59280</v>
      </c>
      <c r="J5" s="33"/>
      <c r="K5" s="33"/>
      <c r="L5" s="33"/>
      <c r="M5" s="33"/>
      <c r="N5" s="33"/>
      <c r="O5" s="33"/>
      <c r="P5" s="33"/>
      <c r="Q5" s="33"/>
      <c r="R5" s="33"/>
    </row>
    <row r="6" spans="1:18" ht="50.25" customHeight="1">
      <c r="A6" s="1"/>
      <c r="B6" s="151"/>
      <c r="C6" s="18" t="s">
        <v>15</v>
      </c>
      <c r="D6" s="3" t="s">
        <v>74</v>
      </c>
      <c r="E6" s="47"/>
      <c r="F6" s="49">
        <v>156</v>
      </c>
      <c r="G6" s="105">
        <f t="shared" ref="G6:G9" si="0">E6+F6</f>
        <v>156</v>
      </c>
      <c r="H6" s="40">
        <v>1050</v>
      </c>
      <c r="I6" s="38">
        <f t="shared" ref="I6:I8" si="1">G6*H6</f>
        <v>163800</v>
      </c>
      <c r="J6" s="32"/>
      <c r="K6" s="33"/>
      <c r="L6" s="33"/>
      <c r="M6" s="33"/>
      <c r="N6" s="33"/>
      <c r="O6" s="33"/>
      <c r="P6" s="33"/>
      <c r="Q6" s="33"/>
      <c r="R6" s="33"/>
    </row>
    <row r="7" spans="1:18" ht="45">
      <c r="A7" s="1"/>
      <c r="B7" s="151"/>
      <c r="C7" s="19" t="s">
        <v>16</v>
      </c>
      <c r="D7" s="3" t="s">
        <v>74</v>
      </c>
      <c r="E7" s="47"/>
      <c r="F7" s="49">
        <v>156</v>
      </c>
      <c r="G7" s="105">
        <f t="shared" si="0"/>
        <v>156</v>
      </c>
      <c r="H7" s="40">
        <v>1250</v>
      </c>
      <c r="I7" s="38">
        <f t="shared" si="1"/>
        <v>195000</v>
      </c>
      <c r="J7" s="33"/>
      <c r="K7" s="33"/>
      <c r="L7" s="33"/>
      <c r="M7" s="33"/>
      <c r="N7" s="33"/>
      <c r="O7" s="33"/>
      <c r="P7" s="33"/>
      <c r="Q7" s="33"/>
      <c r="R7" s="33"/>
    </row>
    <row r="8" spans="1:18" ht="45">
      <c r="A8" s="1"/>
      <c r="B8" s="151"/>
      <c r="C8" s="18" t="s">
        <v>80</v>
      </c>
      <c r="D8" s="3"/>
      <c r="E8" s="47">
        <v>156</v>
      </c>
      <c r="F8" s="49"/>
      <c r="G8" s="105">
        <f t="shared" si="0"/>
        <v>156</v>
      </c>
      <c r="H8" s="40">
        <v>700</v>
      </c>
      <c r="I8" s="38">
        <f t="shared" si="1"/>
        <v>109200</v>
      </c>
      <c r="J8" s="33"/>
      <c r="K8" s="33"/>
      <c r="L8" s="33"/>
      <c r="M8" s="33"/>
      <c r="N8" s="33"/>
      <c r="O8" s="33"/>
      <c r="P8" s="33"/>
      <c r="Q8" s="33"/>
      <c r="R8" s="33"/>
    </row>
    <row r="9" spans="1:18" ht="30">
      <c r="A9" s="1"/>
      <c r="B9" s="152"/>
      <c r="C9" s="25" t="s">
        <v>17</v>
      </c>
      <c r="D9" s="3" t="s">
        <v>74</v>
      </c>
      <c r="E9" s="47"/>
      <c r="F9" s="49">
        <v>12</v>
      </c>
      <c r="G9" s="105">
        <f t="shared" si="0"/>
        <v>12</v>
      </c>
      <c r="H9" s="40"/>
      <c r="I9" s="38">
        <v>0</v>
      </c>
      <c r="J9" s="33"/>
      <c r="K9" s="33"/>
      <c r="L9" s="33"/>
      <c r="M9" s="33"/>
      <c r="N9" s="33"/>
      <c r="O9" s="33"/>
      <c r="P9" s="33"/>
      <c r="Q9" s="33"/>
      <c r="R9" s="33"/>
    </row>
    <row r="10" spans="1:18">
      <c r="A10" s="5"/>
      <c r="B10" s="2"/>
      <c r="C10" s="30" t="s">
        <v>75</v>
      </c>
      <c r="D10" s="162">
        <f>I5+I6+I7+I8</f>
        <v>527280</v>
      </c>
      <c r="E10" s="163"/>
      <c r="F10" s="164"/>
      <c r="G10" s="164"/>
      <c r="H10" s="164"/>
      <c r="I10" s="165"/>
      <c r="J10" s="34"/>
      <c r="K10" s="33"/>
      <c r="L10" s="33"/>
      <c r="M10" s="33"/>
      <c r="N10" s="33"/>
      <c r="O10" s="33"/>
      <c r="P10" s="33"/>
      <c r="Q10" s="33"/>
      <c r="R10" s="33"/>
    </row>
    <row r="11" spans="1:18" ht="18">
      <c r="A11" s="5"/>
      <c r="B11" s="2"/>
      <c r="C11" s="21" t="s">
        <v>25</v>
      </c>
      <c r="D11" s="3"/>
      <c r="E11" s="3"/>
      <c r="F11" s="4"/>
      <c r="G11" s="4"/>
      <c r="H11" s="40"/>
      <c r="I11" s="135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30">
      <c r="A12" s="6"/>
      <c r="B12" s="150">
        <v>2</v>
      </c>
      <c r="C12" s="20" t="s">
        <v>18</v>
      </c>
      <c r="D12" s="3" t="s">
        <v>73</v>
      </c>
      <c r="E12" s="3">
        <v>30</v>
      </c>
      <c r="F12" s="4">
        <v>210</v>
      </c>
      <c r="G12" s="4">
        <f>E12+F12</f>
        <v>240</v>
      </c>
      <c r="H12" s="40">
        <v>120</v>
      </c>
      <c r="I12" s="135">
        <f>G12*H12</f>
        <v>28800</v>
      </c>
      <c r="J12" s="33"/>
      <c r="K12" s="33"/>
      <c r="L12" s="33"/>
      <c r="M12" s="33"/>
      <c r="N12" s="33"/>
      <c r="O12" s="33"/>
      <c r="P12" s="33"/>
      <c r="Q12" s="33"/>
      <c r="R12" s="33"/>
    </row>
    <row r="13" spans="1:18" ht="30">
      <c r="A13" s="6"/>
      <c r="B13" s="156"/>
      <c r="C13" s="20" t="s">
        <v>19</v>
      </c>
      <c r="D13" s="3" t="s">
        <v>73</v>
      </c>
      <c r="E13" s="3">
        <v>30</v>
      </c>
      <c r="F13" s="4">
        <v>150</v>
      </c>
      <c r="G13" s="4">
        <f t="shared" ref="G13:G18" si="2">E13+F13</f>
        <v>180</v>
      </c>
      <c r="H13" s="40">
        <v>120</v>
      </c>
      <c r="I13" s="135">
        <f t="shared" ref="I13:I18" si="3">G13*H13</f>
        <v>21600</v>
      </c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30">
      <c r="A14" s="1"/>
      <c r="B14" s="156"/>
      <c r="C14" s="20" t="s">
        <v>20</v>
      </c>
      <c r="D14" s="3" t="s">
        <v>73</v>
      </c>
      <c r="E14" s="3"/>
      <c r="F14" s="4">
        <v>150</v>
      </c>
      <c r="G14" s="4">
        <f t="shared" si="2"/>
        <v>150</v>
      </c>
      <c r="H14" s="40">
        <v>142</v>
      </c>
      <c r="I14" s="135">
        <f t="shared" si="3"/>
        <v>21300</v>
      </c>
      <c r="J14" s="33"/>
      <c r="K14" s="33"/>
      <c r="L14" s="33"/>
      <c r="M14" s="33"/>
      <c r="N14" s="33"/>
      <c r="O14" s="33"/>
      <c r="P14" s="33"/>
      <c r="Q14" s="33"/>
      <c r="R14" s="33"/>
    </row>
    <row r="15" spans="1:18" ht="30">
      <c r="A15" s="6"/>
      <c r="B15" s="156"/>
      <c r="C15" s="20" t="s">
        <v>21</v>
      </c>
      <c r="D15" s="3" t="s">
        <v>73</v>
      </c>
      <c r="E15" s="3"/>
      <c r="F15" s="4">
        <v>150</v>
      </c>
      <c r="G15" s="4">
        <f t="shared" si="2"/>
        <v>150</v>
      </c>
      <c r="H15" s="40">
        <v>150</v>
      </c>
      <c r="I15" s="135">
        <f t="shared" si="3"/>
        <v>22500</v>
      </c>
      <c r="J15" s="33"/>
      <c r="K15" s="33"/>
      <c r="L15" s="33"/>
      <c r="M15" s="33"/>
      <c r="N15" s="33"/>
      <c r="O15" s="33"/>
      <c r="P15" s="33"/>
      <c r="Q15" s="33"/>
      <c r="R15" s="33"/>
    </row>
    <row r="16" spans="1:18" ht="30">
      <c r="A16" s="6"/>
      <c r="B16" s="156"/>
      <c r="C16" s="20" t="s">
        <v>22</v>
      </c>
      <c r="D16" s="3" t="s">
        <v>73</v>
      </c>
      <c r="E16" s="3"/>
      <c r="F16" s="4">
        <v>210</v>
      </c>
      <c r="G16" s="4">
        <f t="shared" si="2"/>
        <v>210</v>
      </c>
      <c r="H16" s="40">
        <v>260</v>
      </c>
      <c r="I16" s="135">
        <f t="shared" si="3"/>
        <v>54600</v>
      </c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30">
      <c r="A17" s="1"/>
      <c r="B17" s="156"/>
      <c r="C17" s="20" t="s">
        <v>23</v>
      </c>
      <c r="D17" s="3" t="s">
        <v>73</v>
      </c>
      <c r="E17" s="3"/>
      <c r="F17" s="4">
        <v>90</v>
      </c>
      <c r="G17" s="4">
        <f t="shared" si="2"/>
        <v>90</v>
      </c>
      <c r="H17" s="40">
        <v>340</v>
      </c>
      <c r="I17" s="135">
        <f t="shared" si="3"/>
        <v>30600</v>
      </c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30">
      <c r="A18" s="1"/>
      <c r="B18" s="157"/>
      <c r="C18" s="20" t="s">
        <v>24</v>
      </c>
      <c r="D18" s="3"/>
      <c r="E18" s="3"/>
      <c r="F18" s="4">
        <v>240</v>
      </c>
      <c r="G18" s="4">
        <f t="shared" si="2"/>
        <v>240</v>
      </c>
      <c r="H18" s="40">
        <v>360</v>
      </c>
      <c r="I18" s="135">
        <f t="shared" si="3"/>
        <v>86400</v>
      </c>
      <c r="J18" s="33"/>
      <c r="K18" s="33"/>
      <c r="L18" s="33"/>
      <c r="M18" s="33"/>
      <c r="N18" s="33"/>
      <c r="O18" s="33"/>
      <c r="P18" s="33"/>
      <c r="Q18" s="33"/>
      <c r="R18" s="33"/>
    </row>
    <row r="19" spans="1:18">
      <c r="A19" s="6"/>
      <c r="B19" s="2"/>
      <c r="C19" s="10" t="s">
        <v>11</v>
      </c>
      <c r="D19" s="158">
        <f>I12+I13+I14+I15+I16+I17+I18</f>
        <v>265800</v>
      </c>
      <c r="E19" s="159"/>
      <c r="F19" s="160"/>
      <c r="G19" s="160"/>
      <c r="H19" s="160"/>
      <c r="I19" s="161"/>
      <c r="J19" s="35"/>
      <c r="K19" s="33"/>
      <c r="L19" s="33"/>
      <c r="M19" s="33"/>
      <c r="N19" s="33"/>
      <c r="O19" s="33"/>
      <c r="P19" s="33"/>
      <c r="Q19" s="33"/>
      <c r="R19" s="33"/>
    </row>
    <row r="20" spans="1:18" ht="31.5">
      <c r="A20" s="1"/>
      <c r="B20" s="2"/>
      <c r="C20" s="23" t="s">
        <v>27</v>
      </c>
      <c r="D20" s="3"/>
      <c r="E20" s="3"/>
      <c r="F20" s="4"/>
      <c r="G20" s="4"/>
      <c r="H20" s="41"/>
      <c r="I20" s="135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30">
      <c r="A21" s="9"/>
      <c r="B21" s="2">
        <v>3</v>
      </c>
      <c r="C21" s="25" t="s">
        <v>32</v>
      </c>
      <c r="D21" s="3" t="s">
        <v>74</v>
      </c>
      <c r="E21" s="3">
        <v>240</v>
      </c>
      <c r="F21" s="4">
        <v>240</v>
      </c>
      <c r="G21" s="4">
        <f>E21+F21</f>
        <v>480</v>
      </c>
      <c r="H21" s="41">
        <v>89</v>
      </c>
      <c r="I21" s="135">
        <f>G21*H21</f>
        <v>42720</v>
      </c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30">
      <c r="A22" s="9"/>
      <c r="B22" s="2">
        <v>4</v>
      </c>
      <c r="C22" s="20" t="s">
        <v>33</v>
      </c>
      <c r="D22" s="3" t="s">
        <v>74</v>
      </c>
      <c r="E22" s="3">
        <v>6</v>
      </c>
      <c r="F22" s="4">
        <v>6</v>
      </c>
      <c r="G22" s="4">
        <f t="shared" ref="G22:G35" si="4">E22+F22</f>
        <v>12</v>
      </c>
      <c r="H22" s="41">
        <v>80</v>
      </c>
      <c r="I22" s="135">
        <f t="shared" ref="I22:I35" si="5">G22*H22</f>
        <v>960</v>
      </c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30">
      <c r="A23" s="9"/>
      <c r="B23" s="2">
        <v>5</v>
      </c>
      <c r="C23" s="20" t="s">
        <v>34</v>
      </c>
      <c r="D23" s="3" t="s">
        <v>74</v>
      </c>
      <c r="E23" s="3">
        <v>60</v>
      </c>
      <c r="F23" s="4">
        <v>60</v>
      </c>
      <c r="G23" s="4">
        <f t="shared" si="4"/>
        <v>120</v>
      </c>
      <c r="H23" s="40">
        <v>500</v>
      </c>
      <c r="I23" s="135">
        <f t="shared" si="5"/>
        <v>60000</v>
      </c>
      <c r="J23" s="33"/>
      <c r="K23" s="33"/>
      <c r="L23" s="33"/>
      <c r="M23" s="33"/>
      <c r="N23" s="33"/>
      <c r="O23" s="33"/>
      <c r="P23" s="33"/>
      <c r="Q23" s="33"/>
      <c r="R23" s="33"/>
    </row>
    <row r="24" spans="1:18">
      <c r="A24" s="9"/>
      <c r="B24" s="2">
        <v>6</v>
      </c>
      <c r="C24" s="20" t="s">
        <v>35</v>
      </c>
      <c r="D24" s="3" t="s">
        <v>74</v>
      </c>
      <c r="E24" s="3">
        <v>24</v>
      </c>
      <c r="F24" s="4">
        <v>24</v>
      </c>
      <c r="G24" s="4">
        <f t="shared" si="4"/>
        <v>48</v>
      </c>
      <c r="H24" s="40">
        <v>120</v>
      </c>
      <c r="I24" s="135">
        <f t="shared" si="5"/>
        <v>5760</v>
      </c>
      <c r="J24" s="33"/>
      <c r="K24" s="33"/>
      <c r="L24" s="33"/>
      <c r="M24" s="33"/>
      <c r="N24" s="33"/>
      <c r="O24" s="33"/>
      <c r="P24" s="33"/>
      <c r="Q24" s="33"/>
      <c r="R24" s="33"/>
    </row>
    <row r="25" spans="1:18">
      <c r="A25" s="9"/>
      <c r="B25" s="2">
        <v>7</v>
      </c>
      <c r="C25" s="20" t="s">
        <v>36</v>
      </c>
      <c r="D25" s="3" t="s">
        <v>74</v>
      </c>
      <c r="E25" s="3">
        <v>36</v>
      </c>
      <c r="F25" s="4">
        <v>36</v>
      </c>
      <c r="G25" s="4">
        <f t="shared" si="4"/>
        <v>72</v>
      </c>
      <c r="H25" s="40">
        <v>120</v>
      </c>
      <c r="I25" s="135">
        <f t="shared" si="5"/>
        <v>8640</v>
      </c>
      <c r="J25" s="33"/>
      <c r="K25" s="33"/>
      <c r="L25" s="33"/>
      <c r="M25" s="33"/>
      <c r="N25" s="33"/>
      <c r="O25" s="33"/>
      <c r="P25" s="33"/>
      <c r="Q25" s="33"/>
      <c r="R25" s="33"/>
    </row>
    <row r="26" spans="1:18">
      <c r="A26" s="9"/>
      <c r="B26" s="2">
        <v>8</v>
      </c>
      <c r="C26" s="17" t="s">
        <v>37</v>
      </c>
      <c r="D26" s="11" t="s">
        <v>74</v>
      </c>
      <c r="E26" s="11">
        <v>15</v>
      </c>
      <c r="F26" s="4">
        <v>15</v>
      </c>
      <c r="G26" s="4">
        <f t="shared" si="4"/>
        <v>30</v>
      </c>
      <c r="H26" s="40">
        <v>240</v>
      </c>
      <c r="I26" s="135">
        <f t="shared" si="5"/>
        <v>7200</v>
      </c>
      <c r="J26" s="33"/>
      <c r="K26" s="33"/>
      <c r="L26" s="33"/>
      <c r="M26" s="33"/>
      <c r="N26" s="33"/>
      <c r="O26" s="33"/>
      <c r="P26" s="33"/>
      <c r="Q26" s="33"/>
      <c r="R26" s="33"/>
    </row>
    <row r="27" spans="1:18" ht="30">
      <c r="A27" s="9"/>
      <c r="B27" s="2">
        <v>9</v>
      </c>
      <c r="C27" s="20" t="s">
        <v>38</v>
      </c>
      <c r="D27" s="3" t="s">
        <v>74</v>
      </c>
      <c r="E27" s="3">
        <v>36</v>
      </c>
      <c r="F27" s="4">
        <v>36</v>
      </c>
      <c r="G27" s="4">
        <f t="shared" si="4"/>
        <v>72</v>
      </c>
      <c r="H27" s="40">
        <v>130</v>
      </c>
      <c r="I27" s="135">
        <f t="shared" si="5"/>
        <v>9360</v>
      </c>
      <c r="J27" s="33"/>
      <c r="K27" s="33"/>
      <c r="L27" s="33"/>
      <c r="M27" s="33"/>
      <c r="N27" s="33"/>
      <c r="O27" s="33"/>
      <c r="P27" s="33"/>
      <c r="Q27" s="33"/>
      <c r="R27" s="33"/>
    </row>
    <row r="28" spans="1:18">
      <c r="A28" s="1"/>
      <c r="B28" s="2">
        <v>10</v>
      </c>
      <c r="C28" s="20" t="s">
        <v>39</v>
      </c>
      <c r="D28" s="3" t="s">
        <v>74</v>
      </c>
      <c r="E28" s="3">
        <v>36</v>
      </c>
      <c r="F28" s="4">
        <v>15</v>
      </c>
      <c r="G28" s="4">
        <f t="shared" si="4"/>
        <v>51</v>
      </c>
      <c r="H28" s="40">
        <v>350</v>
      </c>
      <c r="I28" s="135">
        <f t="shared" si="5"/>
        <v>17850</v>
      </c>
      <c r="J28" s="33"/>
      <c r="K28" s="33"/>
      <c r="L28" s="33"/>
      <c r="M28" s="33"/>
      <c r="N28" s="33"/>
      <c r="O28" s="33"/>
      <c r="P28" s="33"/>
      <c r="Q28" s="33"/>
      <c r="R28" s="33"/>
    </row>
    <row r="29" spans="1:18" ht="30">
      <c r="A29" s="9"/>
      <c r="B29" s="2">
        <v>11</v>
      </c>
      <c r="C29" s="25" t="s">
        <v>40</v>
      </c>
      <c r="D29" s="3" t="s">
        <v>74</v>
      </c>
      <c r="E29" s="3">
        <v>120</v>
      </c>
      <c r="F29" s="4">
        <v>54</v>
      </c>
      <c r="G29" s="4">
        <f t="shared" si="4"/>
        <v>174</v>
      </c>
      <c r="H29" s="42">
        <v>500</v>
      </c>
      <c r="I29" s="135">
        <f t="shared" si="5"/>
        <v>87000</v>
      </c>
      <c r="J29" s="33"/>
      <c r="K29" s="33"/>
      <c r="L29" s="33"/>
      <c r="M29" s="33"/>
      <c r="N29" s="33"/>
      <c r="O29" s="33"/>
      <c r="P29" s="33"/>
      <c r="Q29" s="33"/>
      <c r="R29" s="33"/>
    </row>
    <row r="30" spans="1:18" ht="30">
      <c r="A30" s="9"/>
      <c r="B30" s="2">
        <v>12</v>
      </c>
      <c r="C30" s="25" t="s">
        <v>81</v>
      </c>
      <c r="D30" s="3" t="s">
        <v>74</v>
      </c>
      <c r="E30" s="3">
        <v>6</v>
      </c>
      <c r="F30" s="4">
        <v>6</v>
      </c>
      <c r="G30" s="4">
        <f t="shared" si="4"/>
        <v>12</v>
      </c>
      <c r="H30" s="42">
        <v>160</v>
      </c>
      <c r="I30" s="135">
        <f t="shared" si="5"/>
        <v>1920</v>
      </c>
      <c r="J30" s="33"/>
      <c r="K30" s="33"/>
      <c r="L30" s="33"/>
      <c r="M30" s="33"/>
      <c r="N30" s="33"/>
      <c r="O30" s="33"/>
      <c r="P30" s="33"/>
      <c r="Q30" s="33"/>
      <c r="R30" s="33"/>
    </row>
    <row r="31" spans="1:18" ht="30">
      <c r="A31" s="8"/>
      <c r="B31" s="2">
        <v>13</v>
      </c>
      <c r="C31" s="20" t="s">
        <v>41</v>
      </c>
      <c r="D31" s="3" t="s">
        <v>74</v>
      </c>
      <c r="E31" s="3">
        <v>72</v>
      </c>
      <c r="F31" s="4">
        <v>15</v>
      </c>
      <c r="G31" s="4">
        <f t="shared" si="4"/>
        <v>87</v>
      </c>
      <c r="H31" s="40">
        <v>950</v>
      </c>
      <c r="I31" s="135">
        <f t="shared" si="5"/>
        <v>82650</v>
      </c>
      <c r="J31" s="33"/>
      <c r="K31" s="33"/>
      <c r="L31" s="33"/>
      <c r="M31" s="33"/>
      <c r="N31" s="33"/>
      <c r="O31" s="33"/>
      <c r="P31" s="33"/>
      <c r="Q31" s="33"/>
      <c r="R31" s="33"/>
    </row>
    <row r="32" spans="1:18">
      <c r="A32" s="8"/>
      <c r="B32" s="2">
        <v>14</v>
      </c>
      <c r="C32" s="44" t="s">
        <v>82</v>
      </c>
      <c r="D32" s="3"/>
      <c r="E32" s="3">
        <v>72</v>
      </c>
      <c r="F32" s="4"/>
      <c r="G32" s="4">
        <f t="shared" si="4"/>
        <v>72</v>
      </c>
      <c r="H32" s="40">
        <v>800</v>
      </c>
      <c r="I32" s="135">
        <f t="shared" si="5"/>
        <v>57600</v>
      </c>
      <c r="J32" s="33"/>
      <c r="K32" s="33"/>
      <c r="L32" s="33"/>
      <c r="M32" s="33"/>
      <c r="N32" s="33"/>
      <c r="O32" s="33"/>
      <c r="P32" s="33"/>
      <c r="Q32" s="33"/>
      <c r="R32" s="33"/>
    </row>
    <row r="33" spans="1:18">
      <c r="A33" s="8"/>
      <c r="B33" s="2">
        <v>15</v>
      </c>
      <c r="C33" s="44" t="s">
        <v>83</v>
      </c>
      <c r="D33" s="3"/>
      <c r="E33" s="3">
        <v>3</v>
      </c>
      <c r="F33" s="4"/>
      <c r="G33" s="4">
        <f t="shared" si="4"/>
        <v>3</v>
      </c>
      <c r="H33" s="40">
        <v>313</v>
      </c>
      <c r="I33" s="135">
        <f t="shared" si="5"/>
        <v>939</v>
      </c>
      <c r="J33" s="33"/>
      <c r="K33" s="33"/>
      <c r="L33" s="33"/>
      <c r="M33" s="33"/>
      <c r="N33" s="33"/>
      <c r="O33" s="33"/>
      <c r="P33" s="33"/>
      <c r="Q33" s="33"/>
      <c r="R33" s="33"/>
    </row>
    <row r="34" spans="1:18">
      <c r="A34" s="8"/>
      <c r="B34" s="2">
        <v>16</v>
      </c>
      <c r="C34" s="44" t="s">
        <v>84</v>
      </c>
      <c r="D34" s="3"/>
      <c r="E34" s="3">
        <v>3</v>
      </c>
      <c r="F34" s="4"/>
      <c r="G34" s="4">
        <f t="shared" si="4"/>
        <v>3</v>
      </c>
      <c r="H34" s="40">
        <v>1061</v>
      </c>
      <c r="I34" s="135">
        <f t="shared" si="5"/>
        <v>3183</v>
      </c>
      <c r="J34" s="33"/>
      <c r="K34" s="33"/>
      <c r="L34" s="33"/>
      <c r="M34" s="33"/>
      <c r="N34" s="33"/>
      <c r="O34" s="33"/>
      <c r="P34" s="33"/>
      <c r="Q34" s="33"/>
      <c r="R34" s="33"/>
    </row>
    <row r="35" spans="1:18" ht="30">
      <c r="A35" s="8"/>
      <c r="B35" s="2">
        <v>17</v>
      </c>
      <c r="C35" s="44" t="s">
        <v>85</v>
      </c>
      <c r="D35" s="3"/>
      <c r="E35" s="3">
        <v>3</v>
      </c>
      <c r="F35" s="4"/>
      <c r="G35" s="4">
        <f t="shared" si="4"/>
        <v>3</v>
      </c>
      <c r="H35" s="81">
        <v>300</v>
      </c>
      <c r="I35" s="135">
        <f t="shared" si="5"/>
        <v>900</v>
      </c>
      <c r="J35" s="33"/>
      <c r="K35" s="33"/>
      <c r="L35" s="33"/>
      <c r="M35" s="33"/>
      <c r="N35" s="33"/>
      <c r="O35" s="33"/>
      <c r="P35" s="33"/>
      <c r="Q35" s="33"/>
      <c r="R35" s="33"/>
    </row>
    <row r="36" spans="1:18">
      <c r="A36" s="1"/>
      <c r="B36" s="2"/>
      <c r="C36" s="29"/>
      <c r="D36" s="158">
        <f>I21+I22+I23+I24+I25+I26+I27+I28+I29+I30+I31+I32+I33+I34+I35</f>
        <v>386682</v>
      </c>
      <c r="E36" s="159"/>
      <c r="F36" s="160"/>
      <c r="G36" s="160"/>
      <c r="H36" s="160"/>
      <c r="I36" s="161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5.75">
      <c r="A37" s="9"/>
      <c r="B37" s="2"/>
      <c r="C37" s="21" t="s">
        <v>28</v>
      </c>
      <c r="D37" s="7"/>
      <c r="E37" s="7"/>
      <c r="F37" s="4"/>
      <c r="G37" s="4"/>
      <c r="H37" s="40"/>
      <c r="I37" s="135"/>
      <c r="J37" s="33"/>
      <c r="K37" s="33"/>
      <c r="L37" s="33"/>
      <c r="M37" s="33"/>
      <c r="N37" s="33"/>
      <c r="O37" s="33"/>
      <c r="P37" s="33"/>
      <c r="Q37" s="33"/>
      <c r="R37" s="33"/>
    </row>
    <row r="38" spans="1:18" ht="15.75">
      <c r="A38" s="9"/>
      <c r="B38" s="2">
        <v>18</v>
      </c>
      <c r="C38" s="45" t="s">
        <v>91</v>
      </c>
      <c r="D38" s="7" t="s">
        <v>6</v>
      </c>
      <c r="E38" s="7">
        <v>450</v>
      </c>
      <c r="F38" s="4"/>
      <c r="G38" s="4">
        <f>E38+F38</f>
        <v>450</v>
      </c>
      <c r="H38" s="40">
        <v>165</v>
      </c>
      <c r="I38" s="135">
        <f>G38*H38</f>
        <v>74250</v>
      </c>
      <c r="J38" s="33"/>
      <c r="K38" s="33"/>
      <c r="L38" s="33"/>
      <c r="M38" s="33"/>
      <c r="N38" s="33"/>
      <c r="O38" s="33"/>
      <c r="P38" s="33"/>
      <c r="Q38" s="33"/>
      <c r="R38" s="33"/>
    </row>
    <row r="39" spans="1:18" ht="15.75">
      <c r="A39" s="9"/>
      <c r="B39" s="2">
        <v>19</v>
      </c>
      <c r="C39" s="45" t="s">
        <v>89</v>
      </c>
      <c r="D39" s="7" t="s">
        <v>6</v>
      </c>
      <c r="E39" s="7">
        <v>165</v>
      </c>
      <c r="F39" s="4"/>
      <c r="G39" s="4">
        <f t="shared" ref="G39:G52" si="6">E39+F39</f>
        <v>165</v>
      </c>
      <c r="H39" s="40">
        <v>771</v>
      </c>
      <c r="I39" s="135">
        <f t="shared" ref="I39:I52" si="7">G39*H39</f>
        <v>127215</v>
      </c>
      <c r="J39" s="33"/>
      <c r="K39" s="33"/>
      <c r="L39" s="33"/>
      <c r="M39" s="33"/>
      <c r="N39" s="33"/>
      <c r="O39" s="33"/>
      <c r="P39" s="33"/>
      <c r="Q39" s="33"/>
      <c r="R39" s="33"/>
    </row>
    <row r="40" spans="1:18" ht="15.75">
      <c r="A40" s="9"/>
      <c r="B40" s="2">
        <v>20</v>
      </c>
      <c r="C40" s="45" t="s">
        <v>90</v>
      </c>
      <c r="D40" s="7" t="s">
        <v>6</v>
      </c>
      <c r="E40" s="7">
        <v>60</v>
      </c>
      <c r="F40" s="4"/>
      <c r="G40" s="4">
        <f t="shared" si="6"/>
        <v>60</v>
      </c>
      <c r="H40" s="40">
        <v>1850</v>
      </c>
      <c r="I40" s="135">
        <f t="shared" si="7"/>
        <v>111000</v>
      </c>
      <c r="J40" s="33"/>
      <c r="K40" s="33"/>
      <c r="L40" s="33"/>
      <c r="M40" s="33"/>
      <c r="N40" s="33"/>
      <c r="O40" s="33"/>
      <c r="P40" s="33"/>
      <c r="Q40" s="33"/>
      <c r="R40" s="33"/>
    </row>
    <row r="41" spans="1:18" ht="15.75">
      <c r="A41" s="9"/>
      <c r="B41" s="2">
        <v>21</v>
      </c>
      <c r="C41" s="45" t="s">
        <v>92</v>
      </c>
      <c r="D41" s="7" t="s">
        <v>6</v>
      </c>
      <c r="E41" s="7">
        <v>3</v>
      </c>
      <c r="F41" s="4"/>
      <c r="G41" s="4">
        <f t="shared" si="6"/>
        <v>3</v>
      </c>
      <c r="H41" s="81">
        <v>9000</v>
      </c>
      <c r="I41" s="135">
        <f t="shared" si="7"/>
        <v>27000</v>
      </c>
      <c r="J41" s="33"/>
      <c r="K41" s="33"/>
      <c r="L41" s="33"/>
      <c r="M41" s="33"/>
      <c r="N41" s="33"/>
      <c r="O41" s="33"/>
      <c r="P41" s="33"/>
      <c r="Q41" s="33"/>
      <c r="R41" s="33"/>
    </row>
    <row r="42" spans="1:18" ht="30">
      <c r="A42" s="1"/>
      <c r="B42" s="2">
        <v>22</v>
      </c>
      <c r="C42" s="25" t="s">
        <v>86</v>
      </c>
      <c r="D42" s="7" t="s">
        <v>6</v>
      </c>
      <c r="E42" s="7">
        <v>165</v>
      </c>
      <c r="F42" s="4">
        <v>15</v>
      </c>
      <c r="G42" s="4">
        <f t="shared" si="6"/>
        <v>180</v>
      </c>
      <c r="H42" s="40">
        <v>771</v>
      </c>
      <c r="I42" s="135">
        <f t="shared" si="7"/>
        <v>138780</v>
      </c>
      <c r="J42" s="33"/>
      <c r="K42" s="33"/>
      <c r="L42" s="33"/>
      <c r="M42" s="33"/>
      <c r="N42" s="33"/>
      <c r="O42" s="33"/>
      <c r="P42" s="33"/>
      <c r="Q42" s="33"/>
      <c r="R42" s="33"/>
    </row>
    <row r="43" spans="1:18" ht="45">
      <c r="A43" s="9"/>
      <c r="B43" s="2">
        <v>23</v>
      </c>
      <c r="C43" s="25" t="s">
        <v>42</v>
      </c>
      <c r="D43" s="7" t="s">
        <v>6</v>
      </c>
      <c r="E43" s="7"/>
      <c r="F43" s="4">
        <v>30</v>
      </c>
      <c r="G43" s="4">
        <f t="shared" si="6"/>
        <v>30</v>
      </c>
      <c r="H43" s="40">
        <v>300</v>
      </c>
      <c r="I43" s="135">
        <f t="shared" si="7"/>
        <v>9000</v>
      </c>
      <c r="J43" s="33"/>
      <c r="K43" s="33"/>
      <c r="L43" s="33"/>
      <c r="M43" s="33"/>
      <c r="N43" s="33"/>
      <c r="O43" s="33"/>
      <c r="P43" s="33"/>
      <c r="Q43" s="33"/>
      <c r="R43" s="33"/>
    </row>
    <row r="44" spans="1:18" ht="45">
      <c r="A44" s="8"/>
      <c r="B44" s="2">
        <v>24</v>
      </c>
      <c r="C44" s="20" t="s">
        <v>43</v>
      </c>
      <c r="D44" s="7" t="s">
        <v>6</v>
      </c>
      <c r="E44" s="7">
        <v>30</v>
      </c>
      <c r="F44" s="4">
        <v>30</v>
      </c>
      <c r="G44" s="4">
        <f t="shared" si="6"/>
        <v>60</v>
      </c>
      <c r="H44" s="40">
        <v>400</v>
      </c>
      <c r="I44" s="135">
        <f t="shared" si="7"/>
        <v>24000</v>
      </c>
      <c r="J44" s="33"/>
      <c r="K44" s="33"/>
      <c r="L44" s="33"/>
      <c r="M44" s="33"/>
      <c r="N44" s="33"/>
      <c r="O44" s="33"/>
      <c r="P44" s="33"/>
      <c r="Q44" s="33"/>
      <c r="R44" s="33"/>
    </row>
    <row r="45" spans="1:18" ht="30">
      <c r="A45" s="5"/>
      <c r="B45" s="2">
        <v>25</v>
      </c>
      <c r="C45" s="20" t="s">
        <v>44</v>
      </c>
      <c r="D45" s="7" t="s">
        <v>6</v>
      </c>
      <c r="E45" s="7">
        <v>30</v>
      </c>
      <c r="F45" s="4">
        <v>30</v>
      </c>
      <c r="G45" s="4">
        <f t="shared" si="6"/>
        <v>60</v>
      </c>
      <c r="H45" s="40">
        <v>100</v>
      </c>
      <c r="I45" s="135">
        <f t="shared" si="7"/>
        <v>6000</v>
      </c>
      <c r="J45" s="33"/>
      <c r="K45" s="33"/>
      <c r="L45" s="33"/>
      <c r="M45" s="33"/>
      <c r="N45" s="33"/>
      <c r="O45" s="33"/>
      <c r="P45" s="33"/>
      <c r="Q45" s="33"/>
      <c r="R45" s="33"/>
    </row>
    <row r="46" spans="1:18" ht="30">
      <c r="A46" s="5"/>
      <c r="B46" s="2">
        <v>26</v>
      </c>
      <c r="C46" s="20" t="s">
        <v>45</v>
      </c>
      <c r="D46" s="7" t="s">
        <v>6</v>
      </c>
      <c r="E46" s="7">
        <v>30</v>
      </c>
      <c r="F46" s="4">
        <v>30</v>
      </c>
      <c r="G46" s="4">
        <f t="shared" si="6"/>
        <v>60</v>
      </c>
      <c r="H46" s="41">
        <v>110</v>
      </c>
      <c r="I46" s="135">
        <f t="shared" si="7"/>
        <v>6600</v>
      </c>
      <c r="J46" s="33"/>
      <c r="K46" s="33"/>
      <c r="L46" s="33"/>
      <c r="M46" s="33"/>
      <c r="N46" s="33"/>
      <c r="O46" s="33"/>
      <c r="P46" s="33"/>
      <c r="Q46" s="33"/>
      <c r="R46" s="33"/>
    </row>
    <row r="47" spans="1:18">
      <c r="A47" s="1"/>
      <c r="B47" s="2">
        <v>27</v>
      </c>
      <c r="C47" s="20" t="s">
        <v>46</v>
      </c>
      <c r="D47" s="3" t="s">
        <v>6</v>
      </c>
      <c r="E47" s="3"/>
      <c r="F47" s="4">
        <v>15</v>
      </c>
      <c r="G47" s="4">
        <f t="shared" si="6"/>
        <v>15</v>
      </c>
      <c r="H47" s="40">
        <v>400</v>
      </c>
      <c r="I47" s="135">
        <f t="shared" si="7"/>
        <v>6000</v>
      </c>
      <c r="J47" s="33"/>
      <c r="K47" s="33"/>
      <c r="L47" s="33"/>
      <c r="M47" s="33"/>
      <c r="N47" s="33"/>
      <c r="O47" s="33"/>
      <c r="P47" s="33"/>
      <c r="Q47" s="33"/>
      <c r="R47" s="33"/>
    </row>
    <row r="48" spans="1:18" ht="30">
      <c r="A48" s="9"/>
      <c r="B48" s="2">
        <v>28</v>
      </c>
      <c r="C48" s="20" t="s">
        <v>47</v>
      </c>
      <c r="D48" s="3" t="s">
        <v>6</v>
      </c>
      <c r="E48" s="3"/>
      <c r="F48" s="4">
        <v>15</v>
      </c>
      <c r="G48" s="4">
        <f t="shared" si="6"/>
        <v>15</v>
      </c>
      <c r="H48" s="40">
        <v>550</v>
      </c>
      <c r="I48" s="135">
        <f t="shared" si="7"/>
        <v>8250</v>
      </c>
      <c r="J48" s="33"/>
      <c r="K48" s="33"/>
      <c r="L48" s="33"/>
      <c r="M48" s="33"/>
      <c r="N48" s="33"/>
      <c r="O48" s="33"/>
      <c r="P48" s="33"/>
      <c r="Q48" s="33"/>
      <c r="R48" s="33"/>
    </row>
    <row r="49" spans="1:18" ht="30">
      <c r="A49" s="5"/>
      <c r="B49" s="2">
        <v>29</v>
      </c>
      <c r="C49" s="25" t="s">
        <v>48</v>
      </c>
      <c r="D49" s="3" t="s">
        <v>6</v>
      </c>
      <c r="E49" s="3"/>
      <c r="F49" s="4">
        <v>9</v>
      </c>
      <c r="G49" s="4">
        <f t="shared" si="6"/>
        <v>9</v>
      </c>
      <c r="H49" s="42">
        <v>2100</v>
      </c>
      <c r="I49" s="135">
        <f t="shared" si="7"/>
        <v>18900</v>
      </c>
      <c r="J49" s="33"/>
      <c r="K49" s="33"/>
      <c r="L49" s="33"/>
      <c r="M49" s="33"/>
      <c r="N49" s="33"/>
      <c r="O49" s="33"/>
      <c r="P49" s="33"/>
      <c r="Q49" s="33"/>
      <c r="R49" s="33"/>
    </row>
    <row r="50" spans="1:18">
      <c r="A50" s="9"/>
      <c r="B50" s="2">
        <v>30</v>
      </c>
      <c r="C50" s="20" t="s">
        <v>49</v>
      </c>
      <c r="D50" s="3" t="s">
        <v>6</v>
      </c>
      <c r="E50" s="3">
        <v>30</v>
      </c>
      <c r="F50" s="4">
        <v>30</v>
      </c>
      <c r="G50" s="4">
        <f t="shared" si="6"/>
        <v>60</v>
      </c>
      <c r="H50" s="42">
        <v>1000</v>
      </c>
      <c r="I50" s="135">
        <f t="shared" si="7"/>
        <v>60000</v>
      </c>
      <c r="J50" s="33"/>
      <c r="K50" s="33"/>
      <c r="L50" s="33"/>
      <c r="M50" s="33"/>
      <c r="N50" s="33"/>
      <c r="O50" s="33"/>
      <c r="P50" s="33"/>
      <c r="Q50" s="33"/>
      <c r="R50" s="33"/>
    </row>
    <row r="51" spans="1:18">
      <c r="A51" s="9"/>
      <c r="B51" s="2">
        <v>31</v>
      </c>
      <c r="C51" s="17" t="s">
        <v>50</v>
      </c>
      <c r="D51" s="3" t="s">
        <v>6</v>
      </c>
      <c r="E51" s="3">
        <v>30</v>
      </c>
      <c r="F51" s="4">
        <v>30</v>
      </c>
      <c r="G51" s="4">
        <f t="shared" si="6"/>
        <v>60</v>
      </c>
      <c r="H51" s="40">
        <v>2000</v>
      </c>
      <c r="I51" s="135">
        <f t="shared" si="7"/>
        <v>120000</v>
      </c>
      <c r="J51" s="33"/>
      <c r="K51" s="33"/>
      <c r="L51" s="33"/>
      <c r="M51" s="33"/>
      <c r="N51" s="33"/>
      <c r="O51" s="33"/>
      <c r="P51" s="33"/>
      <c r="Q51" s="33"/>
      <c r="R51" s="33"/>
    </row>
    <row r="52" spans="1:18">
      <c r="A52" s="9"/>
      <c r="B52" s="2">
        <v>32</v>
      </c>
      <c r="C52" s="17" t="s">
        <v>87</v>
      </c>
      <c r="D52" s="37" t="s">
        <v>88</v>
      </c>
      <c r="E52" s="3">
        <v>30</v>
      </c>
      <c r="F52" s="4"/>
      <c r="G52" s="4">
        <f t="shared" si="6"/>
        <v>30</v>
      </c>
      <c r="H52" s="40">
        <v>787</v>
      </c>
      <c r="I52" s="135">
        <f t="shared" si="7"/>
        <v>23610</v>
      </c>
      <c r="J52" s="33"/>
      <c r="K52" s="33"/>
      <c r="L52" s="33"/>
      <c r="M52" s="33"/>
      <c r="N52" s="33"/>
      <c r="O52" s="33"/>
      <c r="P52" s="33"/>
      <c r="Q52" s="33"/>
      <c r="R52" s="33"/>
    </row>
    <row r="53" spans="1:18" ht="15.75">
      <c r="A53" s="9"/>
      <c r="B53" s="150">
        <v>33</v>
      </c>
      <c r="C53" s="131" t="s">
        <v>31</v>
      </c>
      <c r="D53" s="3"/>
      <c r="E53" s="3"/>
      <c r="F53" s="4"/>
      <c r="G53" s="4"/>
      <c r="H53" s="40"/>
      <c r="I53" s="135"/>
      <c r="J53" s="33"/>
      <c r="K53" s="33"/>
      <c r="L53" s="33"/>
      <c r="M53" s="33"/>
      <c r="N53" s="33"/>
      <c r="O53" s="33"/>
      <c r="P53" s="33"/>
      <c r="Q53" s="33"/>
      <c r="R53" s="33"/>
    </row>
    <row r="54" spans="1:18">
      <c r="A54" s="9"/>
      <c r="B54" s="151"/>
      <c r="C54" s="129" t="s">
        <v>51</v>
      </c>
      <c r="D54" s="3" t="s">
        <v>12</v>
      </c>
      <c r="E54" s="3"/>
      <c r="F54" s="4">
        <v>54000</v>
      </c>
      <c r="G54" s="83">
        <v>27000</v>
      </c>
      <c r="H54" s="40">
        <v>0.75</v>
      </c>
      <c r="I54" s="135">
        <f>G54*H54</f>
        <v>20250</v>
      </c>
      <c r="J54" s="33"/>
      <c r="K54" s="33"/>
      <c r="L54" s="33"/>
      <c r="M54" s="33"/>
      <c r="N54" s="33"/>
      <c r="O54" s="33"/>
      <c r="P54" s="33"/>
      <c r="Q54" s="33"/>
      <c r="R54" s="33"/>
    </row>
    <row r="55" spans="1:18">
      <c r="A55" s="1"/>
      <c r="B55" s="151"/>
      <c r="C55" s="129" t="s">
        <v>52</v>
      </c>
      <c r="D55" s="3" t="s">
        <v>12</v>
      </c>
      <c r="E55" s="3"/>
      <c r="F55" s="4">
        <v>45000</v>
      </c>
      <c r="G55" s="83">
        <v>22500</v>
      </c>
      <c r="H55" s="40">
        <v>0.9</v>
      </c>
      <c r="I55" s="135">
        <f t="shared" ref="I55:I62" si="8">G55*H55</f>
        <v>20250</v>
      </c>
      <c r="J55" s="33"/>
      <c r="K55" s="33"/>
      <c r="L55" s="33"/>
      <c r="M55" s="33"/>
      <c r="N55" s="33"/>
      <c r="O55" s="33"/>
      <c r="P55" s="33"/>
      <c r="Q55" s="33"/>
      <c r="R55" s="33"/>
    </row>
    <row r="56" spans="1:18">
      <c r="A56" s="9"/>
      <c r="B56" s="151"/>
      <c r="C56" s="129" t="s">
        <v>53</v>
      </c>
      <c r="D56" s="3" t="s">
        <v>12</v>
      </c>
      <c r="E56" s="3"/>
      <c r="F56" s="4">
        <v>45000</v>
      </c>
      <c r="G56" s="83">
        <v>22500</v>
      </c>
      <c r="H56" s="40">
        <v>0.9</v>
      </c>
      <c r="I56" s="135">
        <f t="shared" si="8"/>
        <v>20250</v>
      </c>
      <c r="J56" s="33"/>
      <c r="K56" s="33"/>
      <c r="L56" s="33"/>
      <c r="M56" s="33"/>
      <c r="N56" s="33"/>
      <c r="O56" s="33"/>
      <c r="P56" s="33"/>
      <c r="Q56" s="33"/>
      <c r="R56" s="33"/>
    </row>
    <row r="57" spans="1:18">
      <c r="A57" s="9"/>
      <c r="B57" s="151"/>
      <c r="C57" s="129" t="s">
        <v>54</v>
      </c>
      <c r="D57" s="7" t="s">
        <v>12</v>
      </c>
      <c r="E57" s="7"/>
      <c r="F57" s="4">
        <v>27000</v>
      </c>
      <c r="G57" s="83">
        <v>13500</v>
      </c>
      <c r="H57" s="40">
        <v>2.5</v>
      </c>
      <c r="I57" s="135">
        <f t="shared" si="8"/>
        <v>33750</v>
      </c>
      <c r="J57" s="33"/>
      <c r="K57" s="33"/>
      <c r="L57" s="33"/>
      <c r="M57" s="33"/>
      <c r="N57" s="33"/>
      <c r="O57" s="33"/>
      <c r="P57" s="33"/>
      <c r="Q57" s="33"/>
      <c r="R57" s="33"/>
    </row>
    <row r="58" spans="1:18">
      <c r="A58" s="9"/>
      <c r="B58" s="151"/>
      <c r="C58" s="128" t="s">
        <v>55</v>
      </c>
      <c r="D58" s="7" t="s">
        <v>12</v>
      </c>
      <c r="E58" s="7"/>
      <c r="F58" s="4">
        <v>27000</v>
      </c>
      <c r="G58" s="83">
        <v>13500</v>
      </c>
      <c r="H58" s="40">
        <v>2.5</v>
      </c>
      <c r="I58" s="135">
        <f t="shared" si="8"/>
        <v>33750</v>
      </c>
      <c r="J58" s="33"/>
      <c r="K58" s="33"/>
      <c r="L58" s="33"/>
      <c r="M58" s="33"/>
      <c r="N58" s="33"/>
      <c r="O58" s="33"/>
      <c r="P58" s="33"/>
      <c r="Q58" s="33"/>
      <c r="R58" s="33"/>
    </row>
    <row r="59" spans="1:18">
      <c r="A59" s="9"/>
      <c r="B59" s="151"/>
      <c r="C59" s="128" t="s">
        <v>56</v>
      </c>
      <c r="D59" s="7" t="s">
        <v>12</v>
      </c>
      <c r="E59" s="7"/>
      <c r="F59" s="4">
        <v>10800</v>
      </c>
      <c r="G59" s="83">
        <v>5400</v>
      </c>
      <c r="H59" s="40">
        <v>5</v>
      </c>
      <c r="I59" s="135">
        <f t="shared" si="8"/>
        <v>27000</v>
      </c>
      <c r="J59" s="33"/>
      <c r="K59" s="33"/>
      <c r="L59" s="33"/>
      <c r="M59" s="33"/>
      <c r="N59" s="33"/>
      <c r="O59" s="33"/>
      <c r="P59" s="33"/>
      <c r="Q59" s="33"/>
      <c r="R59" s="33"/>
    </row>
    <row r="60" spans="1:18">
      <c r="A60" s="1"/>
      <c r="B60" s="151"/>
      <c r="C60" s="128" t="s">
        <v>57</v>
      </c>
      <c r="D60" s="7" t="s">
        <v>12</v>
      </c>
      <c r="E60" s="7"/>
      <c r="F60" s="4">
        <v>14400</v>
      </c>
      <c r="G60" s="83">
        <v>7200</v>
      </c>
      <c r="H60" s="40">
        <v>2.5</v>
      </c>
      <c r="I60" s="135">
        <f t="shared" si="8"/>
        <v>18000</v>
      </c>
      <c r="J60" s="33"/>
      <c r="K60" s="33"/>
      <c r="L60" s="33"/>
      <c r="M60" s="33"/>
      <c r="N60" s="33"/>
      <c r="O60" s="33"/>
      <c r="P60" s="33"/>
      <c r="Q60" s="33"/>
      <c r="R60" s="33"/>
    </row>
    <row r="61" spans="1:18">
      <c r="A61" s="1"/>
      <c r="B61" s="151"/>
      <c r="C61" s="130" t="s">
        <v>107</v>
      </c>
      <c r="D61" s="7" t="s">
        <v>13</v>
      </c>
      <c r="E61" s="7"/>
      <c r="F61" s="4">
        <v>3</v>
      </c>
      <c r="G61" s="83">
        <v>3</v>
      </c>
      <c r="H61" s="40">
        <v>10500</v>
      </c>
      <c r="I61" s="135">
        <f t="shared" si="8"/>
        <v>31500</v>
      </c>
      <c r="J61" s="33"/>
      <c r="K61" s="33"/>
      <c r="L61" s="33"/>
      <c r="M61" s="33"/>
      <c r="N61" s="33"/>
      <c r="O61" s="33"/>
      <c r="P61" s="33"/>
      <c r="Q61" s="33"/>
      <c r="R61" s="33"/>
    </row>
    <row r="62" spans="1:18">
      <c r="A62" s="9"/>
      <c r="B62" s="151"/>
      <c r="C62" s="130" t="s">
        <v>108</v>
      </c>
      <c r="D62" s="7" t="s">
        <v>14</v>
      </c>
      <c r="E62" s="7"/>
      <c r="F62" s="4">
        <v>3</v>
      </c>
      <c r="G62" s="83">
        <v>3</v>
      </c>
      <c r="H62" s="40">
        <v>7000</v>
      </c>
      <c r="I62" s="135">
        <f t="shared" si="8"/>
        <v>21000</v>
      </c>
      <c r="J62" s="33"/>
      <c r="K62" s="33"/>
      <c r="L62" s="33"/>
      <c r="M62" s="33"/>
      <c r="N62" s="33"/>
      <c r="O62" s="33"/>
      <c r="P62" s="33"/>
      <c r="Q62" s="33"/>
      <c r="R62" s="33"/>
    </row>
    <row r="63" spans="1:18">
      <c r="A63" s="9"/>
      <c r="B63" s="151"/>
      <c r="C63" s="145" t="s">
        <v>11</v>
      </c>
      <c r="D63" s="140"/>
      <c r="E63" s="141"/>
      <c r="F63" s="142"/>
      <c r="G63" s="143"/>
      <c r="H63" s="144"/>
      <c r="I63" s="146">
        <f>SUM(I54:I62)</f>
        <v>225750</v>
      </c>
      <c r="J63" s="33"/>
      <c r="K63" s="33"/>
      <c r="L63" s="33"/>
      <c r="M63" s="33"/>
      <c r="N63" s="33"/>
      <c r="O63" s="33"/>
      <c r="P63" s="33"/>
      <c r="Q63" s="33"/>
      <c r="R63" s="33"/>
    </row>
    <row r="64" spans="1:18" ht="15.75">
      <c r="A64" s="9"/>
      <c r="B64" s="150">
        <v>34</v>
      </c>
      <c r="C64" s="24" t="s">
        <v>29</v>
      </c>
      <c r="D64" s="7"/>
      <c r="E64" s="7"/>
      <c r="F64" s="4"/>
      <c r="G64" s="4"/>
      <c r="H64" s="40"/>
      <c r="I64" s="135"/>
      <c r="J64" s="33"/>
      <c r="K64" s="33"/>
      <c r="L64" s="33"/>
      <c r="M64" s="33"/>
      <c r="N64" s="33"/>
      <c r="O64" s="33"/>
      <c r="P64" s="33"/>
      <c r="Q64" s="33"/>
      <c r="R64" s="33"/>
    </row>
    <row r="65" spans="1:18">
      <c r="A65" s="9"/>
      <c r="B65" s="151"/>
      <c r="C65" s="128" t="s">
        <v>105</v>
      </c>
      <c r="D65" s="3"/>
      <c r="E65" s="3"/>
      <c r="F65" s="4"/>
      <c r="G65" s="83"/>
      <c r="H65" s="40"/>
      <c r="I65" s="135"/>
      <c r="J65" s="33"/>
      <c r="K65" s="33"/>
      <c r="L65" s="33"/>
      <c r="M65" s="33"/>
      <c r="N65" s="33"/>
      <c r="O65" s="33"/>
      <c r="P65" s="33"/>
      <c r="Q65" s="33"/>
      <c r="R65" s="33"/>
    </row>
    <row r="66" spans="1:18">
      <c r="A66" s="9"/>
      <c r="B66" s="151"/>
      <c r="C66" s="128" t="s">
        <v>105</v>
      </c>
      <c r="D66" s="3"/>
      <c r="E66" s="3"/>
      <c r="F66" s="4"/>
      <c r="G66" s="83"/>
      <c r="H66" s="40"/>
      <c r="I66" s="135"/>
      <c r="J66" s="33"/>
      <c r="K66" s="33"/>
      <c r="L66" s="33"/>
      <c r="M66" s="33"/>
      <c r="N66" s="33"/>
      <c r="O66" s="33"/>
      <c r="P66" s="33"/>
      <c r="Q66" s="33"/>
      <c r="R66" s="33"/>
    </row>
    <row r="67" spans="1:18">
      <c r="A67" s="1"/>
      <c r="B67" s="151"/>
      <c r="C67" s="126" t="s">
        <v>59</v>
      </c>
      <c r="D67" s="3" t="s">
        <v>12</v>
      </c>
      <c r="E67" s="3"/>
      <c r="F67" s="4">
        <v>10800</v>
      </c>
      <c r="G67" s="83">
        <v>10800</v>
      </c>
      <c r="H67" s="40">
        <v>4</v>
      </c>
      <c r="I67" s="135">
        <f t="shared" ref="I67:I80" si="9">F67*H67</f>
        <v>43200</v>
      </c>
      <c r="J67" s="33"/>
      <c r="K67" s="33"/>
      <c r="L67" s="33"/>
      <c r="M67" s="33"/>
      <c r="N67" s="33"/>
      <c r="O67" s="33"/>
      <c r="P67" s="33"/>
      <c r="Q67" s="33"/>
      <c r="R67" s="33"/>
    </row>
    <row r="68" spans="1:18">
      <c r="A68" s="9"/>
      <c r="B68" s="151"/>
      <c r="C68" s="127" t="s">
        <v>60</v>
      </c>
      <c r="D68" s="7" t="s">
        <v>12</v>
      </c>
      <c r="E68" s="7"/>
      <c r="F68" s="4">
        <v>7200</v>
      </c>
      <c r="G68" s="83">
        <v>7200</v>
      </c>
      <c r="H68" s="40">
        <v>1.3</v>
      </c>
      <c r="I68" s="135">
        <f t="shared" si="9"/>
        <v>9360</v>
      </c>
      <c r="J68" s="33"/>
      <c r="K68" s="33"/>
      <c r="L68" s="33"/>
      <c r="M68" s="33"/>
      <c r="N68" s="33"/>
      <c r="O68" s="33"/>
      <c r="P68" s="33"/>
      <c r="Q68" s="33"/>
      <c r="R68" s="33"/>
    </row>
    <row r="69" spans="1:18">
      <c r="A69" s="1"/>
      <c r="B69" s="151"/>
      <c r="C69" t="s">
        <v>61</v>
      </c>
      <c r="D69" s="7" t="s">
        <v>12</v>
      </c>
      <c r="E69" s="7"/>
      <c r="F69" s="4">
        <v>7200</v>
      </c>
      <c r="G69" s="83">
        <v>7200</v>
      </c>
      <c r="H69" s="40">
        <v>1.3</v>
      </c>
      <c r="I69" s="135">
        <f t="shared" si="9"/>
        <v>9360</v>
      </c>
      <c r="J69" s="33"/>
      <c r="K69" s="33"/>
      <c r="L69" s="33"/>
      <c r="M69" s="33"/>
      <c r="N69" s="33"/>
      <c r="O69" s="33"/>
      <c r="P69" s="33"/>
      <c r="Q69" s="33"/>
      <c r="R69" s="33"/>
    </row>
    <row r="70" spans="1:18">
      <c r="A70" s="9"/>
      <c r="B70" s="151"/>
      <c r="C70" s="26" t="s">
        <v>62</v>
      </c>
      <c r="D70" s="7" t="s">
        <v>12</v>
      </c>
      <c r="E70" s="7"/>
      <c r="F70" s="4">
        <v>3600</v>
      </c>
      <c r="G70" s="83">
        <v>3600</v>
      </c>
      <c r="H70" s="40">
        <v>1.4</v>
      </c>
      <c r="I70" s="135">
        <f t="shared" si="9"/>
        <v>5040</v>
      </c>
      <c r="J70" s="33"/>
      <c r="K70" s="33"/>
      <c r="L70" s="33"/>
      <c r="M70" s="33"/>
      <c r="N70" s="33"/>
      <c r="O70" s="33"/>
      <c r="P70" s="33"/>
      <c r="Q70" s="33"/>
      <c r="R70" s="33"/>
    </row>
    <row r="71" spans="1:18">
      <c r="A71" s="9"/>
      <c r="B71" s="151"/>
      <c r="C71" s="26" t="s">
        <v>63</v>
      </c>
      <c r="D71" s="7" t="s">
        <v>12</v>
      </c>
      <c r="E71" s="7"/>
      <c r="F71" s="4">
        <v>3600</v>
      </c>
      <c r="G71" s="83">
        <v>3600</v>
      </c>
      <c r="H71" s="40">
        <v>3</v>
      </c>
      <c r="I71" s="135">
        <f t="shared" si="9"/>
        <v>10800</v>
      </c>
      <c r="J71" s="33"/>
      <c r="K71" s="33"/>
      <c r="L71" s="33"/>
      <c r="M71" s="33"/>
      <c r="N71" s="33"/>
      <c r="O71" s="33"/>
      <c r="P71" s="33"/>
      <c r="Q71" s="33"/>
      <c r="R71" s="33"/>
    </row>
    <row r="72" spans="1:18">
      <c r="A72" s="8"/>
      <c r="B72" s="151"/>
      <c r="C72" s="26" t="s">
        <v>64</v>
      </c>
      <c r="D72" s="3" t="s">
        <v>12</v>
      </c>
      <c r="E72" s="3"/>
      <c r="F72" s="4">
        <v>3600</v>
      </c>
      <c r="G72" s="83">
        <v>3600</v>
      </c>
      <c r="H72" s="40">
        <v>1.3</v>
      </c>
      <c r="I72" s="135">
        <f t="shared" si="9"/>
        <v>4680</v>
      </c>
      <c r="J72" s="33"/>
      <c r="K72" s="33"/>
      <c r="L72" s="33"/>
      <c r="M72" s="33"/>
      <c r="N72" s="33"/>
      <c r="O72" s="33"/>
      <c r="P72" s="33"/>
      <c r="Q72" s="33"/>
      <c r="R72" s="33"/>
    </row>
    <row r="73" spans="1:18">
      <c r="A73" s="9"/>
      <c r="B73" s="151"/>
      <c r="C73" s="128" t="s">
        <v>106</v>
      </c>
      <c r="D73" s="3"/>
      <c r="E73" s="3"/>
      <c r="F73" s="4"/>
      <c r="G73" s="83"/>
      <c r="H73" s="40"/>
      <c r="I73" s="135"/>
      <c r="J73" s="33"/>
      <c r="K73" s="33"/>
      <c r="L73" s="33"/>
      <c r="M73" s="33"/>
      <c r="N73" s="33"/>
      <c r="O73" s="33"/>
      <c r="P73" s="33"/>
      <c r="Q73" s="33"/>
      <c r="R73" s="33"/>
    </row>
    <row r="74" spans="1:18">
      <c r="A74" s="9"/>
      <c r="B74" s="151"/>
      <c r="C74" s="138" t="s">
        <v>104</v>
      </c>
      <c r="D74" s="75"/>
      <c r="E74" s="75"/>
      <c r="F74" s="132">
        <v>1200</v>
      </c>
      <c r="H74" s="133">
        <v>2.8</v>
      </c>
      <c r="I74" s="102">
        <v>3360</v>
      </c>
      <c r="J74" s="33"/>
      <c r="K74" s="33"/>
      <c r="L74" s="33"/>
      <c r="M74" s="33"/>
      <c r="N74" s="33"/>
      <c r="O74" s="33"/>
      <c r="P74" s="33"/>
      <c r="Q74" s="33"/>
      <c r="R74" s="33"/>
    </row>
    <row r="75" spans="1:18">
      <c r="A75" s="1"/>
      <c r="B75" s="152"/>
      <c r="C75" s="28" t="s">
        <v>11</v>
      </c>
      <c r="D75" s="3"/>
      <c r="E75" s="3"/>
      <c r="F75" s="4">
        <v>3600</v>
      </c>
      <c r="G75" s="4"/>
      <c r="H75" s="40"/>
      <c r="I75" s="139">
        <f>SUM(I65:I74)</f>
        <v>85800</v>
      </c>
      <c r="J75" s="33"/>
      <c r="K75" s="33"/>
      <c r="L75" s="33"/>
      <c r="M75" s="33"/>
      <c r="N75" s="33"/>
      <c r="O75" s="33"/>
      <c r="P75" s="33"/>
      <c r="Q75" s="33"/>
      <c r="R75" s="33"/>
    </row>
    <row r="76" spans="1:18">
      <c r="A76" s="1"/>
      <c r="B76" s="2"/>
      <c r="D76" s="158"/>
      <c r="E76" s="159"/>
      <c r="F76" s="160"/>
      <c r="G76" s="160"/>
      <c r="H76" s="160"/>
      <c r="I76" s="161"/>
      <c r="J76" s="33"/>
      <c r="K76" s="33"/>
      <c r="L76" s="33"/>
      <c r="M76" s="33"/>
      <c r="N76" s="33"/>
      <c r="O76" s="33"/>
      <c r="P76" s="33"/>
      <c r="Q76" s="33"/>
      <c r="R76" s="33"/>
    </row>
    <row r="77" spans="1:18" ht="15.75">
      <c r="A77" s="9"/>
      <c r="B77" s="2"/>
      <c r="C77" s="24" t="s">
        <v>30</v>
      </c>
      <c r="D77" s="7"/>
      <c r="E77" s="7"/>
      <c r="F77" s="4"/>
      <c r="G77" s="4"/>
      <c r="H77" s="40"/>
      <c r="I77" s="135"/>
      <c r="J77" s="33"/>
      <c r="K77" s="33"/>
      <c r="L77" s="33"/>
      <c r="M77" s="33"/>
      <c r="N77" s="33"/>
      <c r="O77" s="33"/>
      <c r="P77" s="33"/>
      <c r="Q77" s="33"/>
      <c r="R77" s="33"/>
    </row>
    <row r="78" spans="1:18">
      <c r="A78" s="1"/>
      <c r="B78" s="2">
        <v>35</v>
      </c>
      <c r="C78" s="26" t="s">
        <v>65</v>
      </c>
      <c r="D78" s="3" t="s">
        <v>12</v>
      </c>
      <c r="E78" s="3"/>
      <c r="F78" s="4">
        <v>7200</v>
      </c>
      <c r="G78" s="4"/>
      <c r="H78" s="40">
        <v>2.4</v>
      </c>
      <c r="I78" s="135">
        <f t="shared" si="9"/>
        <v>17280</v>
      </c>
      <c r="J78" s="33"/>
      <c r="K78" s="33"/>
      <c r="L78" s="33"/>
      <c r="M78" s="33"/>
      <c r="N78" s="33"/>
      <c r="O78" s="33"/>
      <c r="P78" s="33"/>
      <c r="Q78" s="33"/>
      <c r="R78" s="33"/>
    </row>
    <row r="79" spans="1:18">
      <c r="A79" s="1"/>
      <c r="B79" s="2">
        <v>36</v>
      </c>
      <c r="C79" s="26" t="s">
        <v>66</v>
      </c>
      <c r="D79" s="3" t="s">
        <v>12</v>
      </c>
      <c r="E79" s="3"/>
      <c r="F79" s="4">
        <v>7200</v>
      </c>
      <c r="G79" s="4"/>
      <c r="H79" s="43">
        <v>1.8</v>
      </c>
      <c r="I79" s="135">
        <f t="shared" si="9"/>
        <v>12960</v>
      </c>
      <c r="J79" s="33"/>
      <c r="K79" s="33"/>
      <c r="L79" s="33"/>
      <c r="M79" s="33"/>
      <c r="N79" s="33"/>
      <c r="O79" s="33"/>
      <c r="P79" s="33"/>
      <c r="Q79" s="33"/>
      <c r="R79" s="33"/>
    </row>
    <row r="80" spans="1:18">
      <c r="A80" s="9"/>
      <c r="B80" s="2">
        <v>37</v>
      </c>
      <c r="C80" s="26" t="s">
        <v>67</v>
      </c>
      <c r="D80" s="3" t="s">
        <v>12</v>
      </c>
      <c r="E80" s="3"/>
      <c r="F80" s="4">
        <v>7200</v>
      </c>
      <c r="G80" s="4"/>
      <c r="H80" s="43">
        <v>1.3</v>
      </c>
      <c r="I80" s="135">
        <f t="shared" si="9"/>
        <v>9360</v>
      </c>
      <c r="J80" s="33"/>
      <c r="K80" s="33"/>
      <c r="L80" s="33"/>
      <c r="M80" s="33"/>
      <c r="N80" s="33"/>
      <c r="O80" s="33"/>
      <c r="P80" s="33"/>
      <c r="Q80" s="33"/>
      <c r="R80" s="33"/>
    </row>
    <row r="81" spans="1:20">
      <c r="A81" s="9"/>
      <c r="B81" s="2">
        <v>38</v>
      </c>
      <c r="C81" s="26" t="s">
        <v>68</v>
      </c>
      <c r="D81" s="7" t="s">
        <v>12</v>
      </c>
      <c r="E81" s="7"/>
      <c r="F81" s="4">
        <v>7200</v>
      </c>
      <c r="G81" s="4"/>
      <c r="H81" s="43">
        <v>12</v>
      </c>
      <c r="I81" s="135">
        <f t="shared" ref="I81:I85" si="10">F81*H81</f>
        <v>86400</v>
      </c>
      <c r="J81" s="33"/>
      <c r="K81" s="33"/>
      <c r="L81" s="33"/>
      <c r="M81" s="33"/>
      <c r="N81" s="33"/>
      <c r="O81" s="33"/>
      <c r="P81" s="33"/>
      <c r="Q81" s="33"/>
      <c r="R81" s="33"/>
    </row>
    <row r="82" spans="1:20">
      <c r="A82" s="9"/>
      <c r="B82" s="2">
        <v>39</v>
      </c>
      <c r="C82" s="26" t="s">
        <v>69</v>
      </c>
      <c r="D82" s="7" t="s">
        <v>12</v>
      </c>
      <c r="E82" s="7"/>
      <c r="F82" s="12">
        <v>3600</v>
      </c>
      <c r="G82" s="12"/>
      <c r="H82" s="40">
        <v>12</v>
      </c>
      <c r="I82" s="135">
        <f t="shared" si="10"/>
        <v>43200</v>
      </c>
      <c r="J82" s="33"/>
      <c r="K82" s="33"/>
      <c r="L82" s="33"/>
      <c r="M82" s="33"/>
      <c r="N82" s="33"/>
      <c r="O82" s="33"/>
      <c r="P82" s="33"/>
      <c r="Q82" s="33"/>
      <c r="R82" s="33"/>
    </row>
    <row r="83" spans="1:20" ht="30">
      <c r="A83" s="9"/>
      <c r="B83" s="2">
        <v>40</v>
      </c>
      <c r="C83" s="26" t="s">
        <v>70</v>
      </c>
      <c r="D83" s="7" t="s">
        <v>12</v>
      </c>
      <c r="E83" s="7"/>
      <c r="F83" s="12">
        <v>1800</v>
      </c>
      <c r="G83" s="12"/>
      <c r="H83" s="40">
        <v>6</v>
      </c>
      <c r="I83" s="135">
        <f t="shared" si="10"/>
        <v>10800</v>
      </c>
      <c r="J83" s="33"/>
      <c r="K83" s="33"/>
      <c r="L83" s="33"/>
      <c r="M83" s="33"/>
      <c r="N83" s="33"/>
      <c r="O83" s="33"/>
      <c r="P83" s="33"/>
      <c r="Q83" s="33"/>
      <c r="R83" s="33"/>
      <c r="S83" s="109"/>
      <c r="T83" s="109"/>
    </row>
    <row r="84" spans="1:20">
      <c r="A84" s="9"/>
      <c r="B84" s="2">
        <v>41</v>
      </c>
      <c r="C84" t="s">
        <v>71</v>
      </c>
      <c r="D84" s="7" t="s">
        <v>12</v>
      </c>
      <c r="E84" s="7"/>
      <c r="F84" s="12">
        <v>1800</v>
      </c>
      <c r="G84" s="12"/>
      <c r="H84" s="40">
        <v>6</v>
      </c>
      <c r="I84" s="135">
        <f t="shared" si="10"/>
        <v>10800</v>
      </c>
      <c r="J84" s="33"/>
      <c r="K84" s="33"/>
      <c r="L84" s="33"/>
      <c r="M84" s="33"/>
      <c r="N84" s="33"/>
      <c r="O84" s="33"/>
      <c r="P84" s="33"/>
      <c r="Q84" s="33"/>
      <c r="R84" s="33"/>
      <c r="S84" s="109"/>
      <c r="T84" s="109"/>
    </row>
    <row r="85" spans="1:20">
      <c r="A85" s="50"/>
      <c r="B85" s="51">
        <v>42</v>
      </c>
      <c r="C85" s="26" t="s">
        <v>72</v>
      </c>
      <c r="D85" s="52" t="s">
        <v>12</v>
      </c>
      <c r="E85" s="52"/>
      <c r="F85" s="53">
        <v>150</v>
      </c>
      <c r="G85" s="53"/>
      <c r="H85" s="54">
        <v>100</v>
      </c>
      <c r="I85" s="136">
        <f t="shared" si="10"/>
        <v>15000</v>
      </c>
      <c r="J85" s="56"/>
      <c r="K85" s="56"/>
      <c r="L85" s="56"/>
      <c r="M85" s="56"/>
      <c r="N85" s="56"/>
      <c r="O85" s="56"/>
      <c r="P85" s="56"/>
      <c r="Q85" s="56"/>
      <c r="R85" s="56"/>
      <c r="S85" s="109"/>
      <c r="T85" s="109"/>
    </row>
    <row r="86" spans="1:20" ht="30">
      <c r="A86" s="123"/>
      <c r="B86" s="124"/>
      <c r="C86" s="125" t="s">
        <v>7</v>
      </c>
      <c r="D86" s="148"/>
      <c r="E86" s="148"/>
      <c r="F86" s="149"/>
      <c r="G86" s="149"/>
      <c r="H86" s="149"/>
      <c r="I86" s="149"/>
      <c r="J86" s="57"/>
      <c r="K86" s="57"/>
      <c r="L86" s="57"/>
      <c r="M86" s="57"/>
      <c r="N86" s="57"/>
      <c r="O86" s="57"/>
      <c r="P86" s="57"/>
      <c r="Q86" s="57"/>
      <c r="R86" s="57"/>
      <c r="S86" s="109"/>
      <c r="T86" s="109"/>
    </row>
    <row r="87" spans="1:20" ht="30.75" thickBot="1">
      <c r="A87" s="13"/>
      <c r="B87" s="14"/>
      <c r="C87" s="15" t="s">
        <v>8</v>
      </c>
      <c r="D87" s="16"/>
      <c r="E87" s="16"/>
      <c r="F87" s="147"/>
      <c r="G87" s="147"/>
      <c r="H87" s="147"/>
      <c r="I87" s="137"/>
    </row>
  </sheetData>
  <mergeCells count="12">
    <mergeCell ref="F87:H87"/>
    <mergeCell ref="D86:I86"/>
    <mergeCell ref="B5:B9"/>
    <mergeCell ref="A2:K2"/>
    <mergeCell ref="A1:K1"/>
    <mergeCell ref="B12:B18"/>
    <mergeCell ref="B53:B63"/>
    <mergeCell ref="B64:B75"/>
    <mergeCell ref="D76:I76"/>
    <mergeCell ref="D36:I36"/>
    <mergeCell ref="D19:I19"/>
    <mergeCell ref="D10:I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6"/>
  <sheetViews>
    <sheetView topLeftCell="A49" workbookViewId="0">
      <selection activeCell="C64" sqref="C64:M64"/>
    </sheetView>
  </sheetViews>
  <sheetFormatPr defaultRowHeight="15"/>
  <cols>
    <col min="1" max="1" width="6.42578125" customWidth="1"/>
    <col min="2" max="2" width="31.7109375" customWidth="1"/>
    <col min="3" max="3" width="10.85546875" style="75" customWidth="1"/>
    <col min="4" max="4" width="9.140625" style="75" customWidth="1"/>
    <col min="5" max="5" width="8.28515625" style="74" customWidth="1"/>
    <col min="6" max="6" width="7.28515625" style="75" customWidth="1"/>
    <col min="7" max="7" width="12" customWidth="1"/>
    <col min="8" max="8" width="15.28515625" customWidth="1"/>
    <col min="9" max="9" width="15.42578125" customWidth="1"/>
    <col min="10" max="10" width="12.85546875" customWidth="1"/>
    <col min="11" max="11" width="12.42578125" style="87" customWidth="1"/>
    <col min="12" max="12" width="12.5703125" style="87" customWidth="1"/>
    <col min="13" max="13" width="16.140625" style="87" customWidth="1"/>
    <col min="14" max="14" width="14.85546875" customWidth="1"/>
    <col min="15" max="16" width="14.7109375" style="39" bestFit="1" customWidth="1"/>
    <col min="17" max="17" width="13.140625" style="39" bestFit="1" customWidth="1"/>
    <col min="18" max="18" width="14.7109375" style="39" bestFit="1" customWidth="1"/>
  </cols>
  <sheetData>
    <row r="1" spans="1:14" ht="64.5">
      <c r="A1" s="59" t="s">
        <v>2</v>
      </c>
      <c r="B1" s="60" t="s">
        <v>3</v>
      </c>
      <c r="C1" s="61" t="s">
        <v>4</v>
      </c>
      <c r="D1" s="62" t="s">
        <v>78</v>
      </c>
      <c r="E1" s="82" t="s">
        <v>77</v>
      </c>
      <c r="F1" s="62" t="s">
        <v>93</v>
      </c>
      <c r="G1" s="63" t="s">
        <v>5</v>
      </c>
      <c r="H1" s="63" t="s">
        <v>98</v>
      </c>
      <c r="I1" s="63" t="s">
        <v>99</v>
      </c>
      <c r="J1" s="85" t="s">
        <v>100</v>
      </c>
      <c r="K1" s="86" t="s">
        <v>94</v>
      </c>
      <c r="L1" s="86" t="s">
        <v>95</v>
      </c>
      <c r="M1" s="86" t="s">
        <v>96</v>
      </c>
      <c r="N1" s="86" t="s">
        <v>1</v>
      </c>
    </row>
    <row r="2" spans="1:14" ht="18">
      <c r="A2" s="2"/>
      <c r="B2" s="76" t="s">
        <v>26</v>
      </c>
      <c r="C2" s="68"/>
      <c r="D2" s="103"/>
      <c r="G2" s="39"/>
      <c r="H2" s="39"/>
      <c r="I2" s="39"/>
    </row>
    <row r="3" spans="1:14" ht="60">
      <c r="A3" s="166">
        <v>1</v>
      </c>
      <c r="B3" s="18" t="s">
        <v>79</v>
      </c>
      <c r="C3" s="68" t="s">
        <v>74</v>
      </c>
      <c r="D3" s="47">
        <v>156</v>
      </c>
      <c r="E3" s="48"/>
      <c r="F3" s="105">
        <f>D3+E3</f>
        <v>156</v>
      </c>
      <c r="G3" s="70">
        <v>380</v>
      </c>
      <c r="H3" s="102"/>
      <c r="I3" s="102">
        <f>D3*G3</f>
        <v>59280</v>
      </c>
      <c r="J3" s="88">
        <f>F3*G3</f>
        <v>59280</v>
      </c>
      <c r="K3" s="90">
        <f>J3/5</f>
        <v>11856</v>
      </c>
      <c r="L3" s="90">
        <f>J3/6</f>
        <v>9880</v>
      </c>
      <c r="M3" s="90">
        <f>J3+K3+L3</f>
        <v>81016</v>
      </c>
    </row>
    <row r="4" spans="1:14" ht="60">
      <c r="A4" s="166"/>
      <c r="B4" s="18" t="s">
        <v>15</v>
      </c>
      <c r="C4" s="68" t="s">
        <v>74</v>
      </c>
      <c r="D4" s="47"/>
      <c r="E4" s="69">
        <v>156</v>
      </c>
      <c r="F4" s="105">
        <f t="shared" ref="F4:F7" si="0">D4+E4</f>
        <v>156</v>
      </c>
      <c r="G4" s="40">
        <v>1050</v>
      </c>
      <c r="H4" s="102">
        <f t="shared" ref="H4:H66" si="1">E4*G4</f>
        <v>163800</v>
      </c>
      <c r="I4" s="102"/>
      <c r="J4" s="89">
        <f t="shared" ref="J4:J6" si="2">F4*G4</f>
        <v>163800</v>
      </c>
      <c r="K4" s="90">
        <f t="shared" ref="K4:K6" si="3">J4/5</f>
        <v>32760</v>
      </c>
      <c r="L4" s="90">
        <f t="shared" ref="L4:L66" si="4">J4/6</f>
        <v>27300</v>
      </c>
      <c r="M4" s="90">
        <f t="shared" ref="M4:M66" si="5">J4+K4+L4</f>
        <v>223860</v>
      </c>
    </row>
    <row r="5" spans="1:14" ht="75">
      <c r="A5" s="166"/>
      <c r="B5" s="19" t="s">
        <v>16</v>
      </c>
      <c r="C5" s="68" t="s">
        <v>74</v>
      </c>
      <c r="D5" s="47"/>
      <c r="E5" s="69">
        <v>156</v>
      </c>
      <c r="F5" s="105">
        <f t="shared" si="0"/>
        <v>156</v>
      </c>
      <c r="G5" s="40">
        <v>1250</v>
      </c>
      <c r="H5" s="102">
        <f t="shared" si="1"/>
        <v>195000</v>
      </c>
      <c r="I5" s="102"/>
      <c r="J5" s="89">
        <f t="shared" si="2"/>
        <v>195000</v>
      </c>
      <c r="K5" s="90">
        <f t="shared" si="3"/>
        <v>39000</v>
      </c>
      <c r="L5" s="90">
        <f t="shared" si="4"/>
        <v>32500</v>
      </c>
      <c r="M5" s="90">
        <f t="shared" si="5"/>
        <v>266500</v>
      </c>
    </row>
    <row r="6" spans="1:14" ht="75">
      <c r="A6" s="166"/>
      <c r="B6" s="18" t="s">
        <v>80</v>
      </c>
      <c r="C6" s="68"/>
      <c r="D6" s="47">
        <v>156</v>
      </c>
      <c r="E6" s="69"/>
      <c r="F6" s="105">
        <f t="shared" si="0"/>
        <v>156</v>
      </c>
      <c r="G6" s="40">
        <v>700</v>
      </c>
      <c r="H6" s="102"/>
      <c r="I6" s="102">
        <f t="shared" ref="I6:I49" si="6">D6*G6</f>
        <v>109200</v>
      </c>
      <c r="J6" s="46">
        <f t="shared" si="2"/>
        <v>109200</v>
      </c>
      <c r="K6" s="90">
        <f t="shared" si="3"/>
        <v>21840</v>
      </c>
      <c r="L6" s="90">
        <f t="shared" si="4"/>
        <v>18200</v>
      </c>
      <c r="M6" s="90">
        <f t="shared" si="5"/>
        <v>149240</v>
      </c>
    </row>
    <row r="7" spans="1:14" ht="30.75" thickBot="1">
      <c r="A7" s="166"/>
      <c r="B7" s="25" t="s">
        <v>17</v>
      </c>
      <c r="C7" s="68" t="s">
        <v>74</v>
      </c>
      <c r="D7" s="47"/>
      <c r="E7" s="69">
        <v>12</v>
      </c>
      <c r="F7" s="105">
        <f t="shared" si="0"/>
        <v>12</v>
      </c>
      <c r="G7" s="40"/>
      <c r="H7" s="102"/>
      <c r="I7" s="102"/>
      <c r="J7" s="46"/>
      <c r="K7" s="90"/>
      <c r="L7" s="90"/>
      <c r="M7" s="90"/>
    </row>
    <row r="8" spans="1:14" ht="15.75" thickBot="1">
      <c r="A8" s="112"/>
      <c r="B8" s="115" t="s">
        <v>102</v>
      </c>
      <c r="C8" s="113"/>
      <c r="D8" s="47"/>
      <c r="E8" s="69"/>
      <c r="F8" s="105"/>
      <c r="G8" s="40"/>
      <c r="H8" s="108">
        <f t="shared" ref="H8:M8" si="7">SUM(H3:H7)</f>
        <v>358800</v>
      </c>
      <c r="I8" s="108">
        <f t="shared" si="7"/>
        <v>168480</v>
      </c>
      <c r="J8" s="91">
        <f t="shared" si="7"/>
        <v>527280</v>
      </c>
      <c r="K8" s="92">
        <f>SUM(K3:K7)</f>
        <v>105456</v>
      </c>
      <c r="L8" s="92">
        <f t="shared" si="7"/>
        <v>87880</v>
      </c>
      <c r="M8" s="116">
        <f t="shared" si="7"/>
        <v>720616</v>
      </c>
      <c r="N8" s="117"/>
    </row>
    <row r="9" spans="1:14" ht="65.25">
      <c r="A9" s="2"/>
      <c r="B9" s="114" t="s">
        <v>97</v>
      </c>
      <c r="C9" s="68"/>
      <c r="D9" s="68"/>
      <c r="E9" s="83"/>
      <c r="F9" s="4"/>
      <c r="G9" s="40"/>
      <c r="H9" s="102"/>
      <c r="I9" s="102"/>
      <c r="J9" s="31"/>
      <c r="K9" s="90"/>
      <c r="L9" s="90"/>
      <c r="M9" s="90"/>
    </row>
    <row r="10" spans="1:14" ht="30">
      <c r="A10" s="167">
        <v>2</v>
      </c>
      <c r="B10" s="20" t="s">
        <v>18</v>
      </c>
      <c r="C10" s="68" t="s">
        <v>73</v>
      </c>
      <c r="D10" s="68">
        <v>30</v>
      </c>
      <c r="E10" s="83">
        <v>210</v>
      </c>
      <c r="F10" s="4">
        <f>D10+E10</f>
        <v>240</v>
      </c>
      <c r="G10" s="40">
        <v>120</v>
      </c>
      <c r="H10" s="102">
        <f t="shared" si="1"/>
        <v>25200</v>
      </c>
      <c r="I10" s="102">
        <f t="shared" si="6"/>
        <v>3600</v>
      </c>
      <c r="J10" s="31">
        <f>F10*G10</f>
        <v>28800</v>
      </c>
      <c r="K10" s="90">
        <f>J10/5</f>
        <v>5760</v>
      </c>
      <c r="L10" s="90">
        <f t="shared" si="4"/>
        <v>4800</v>
      </c>
      <c r="M10" s="90">
        <f t="shared" si="5"/>
        <v>39360</v>
      </c>
    </row>
    <row r="11" spans="1:14" ht="30">
      <c r="A11" s="168"/>
      <c r="B11" s="20" t="s">
        <v>19</v>
      </c>
      <c r="C11" s="68" t="s">
        <v>73</v>
      </c>
      <c r="D11" s="68">
        <v>30</v>
      </c>
      <c r="E11" s="83">
        <v>150</v>
      </c>
      <c r="F11" s="4">
        <f t="shared" ref="F11:F16" si="8">D11+E11</f>
        <v>180</v>
      </c>
      <c r="G11" s="40">
        <v>120</v>
      </c>
      <c r="H11" s="102">
        <f t="shared" si="1"/>
        <v>18000</v>
      </c>
      <c r="I11" s="102">
        <f t="shared" si="6"/>
        <v>3600</v>
      </c>
      <c r="J11" s="31">
        <f t="shared" ref="J11:J16" si="9">F11*G11</f>
        <v>21600</v>
      </c>
      <c r="K11" s="90">
        <f t="shared" ref="K11:K16" si="10">J11/5</f>
        <v>4320</v>
      </c>
      <c r="L11" s="90">
        <f t="shared" si="4"/>
        <v>3600</v>
      </c>
      <c r="M11" s="90">
        <f t="shared" si="5"/>
        <v>29520</v>
      </c>
    </row>
    <row r="12" spans="1:14" ht="30">
      <c r="A12" s="168"/>
      <c r="B12" s="20" t="s">
        <v>20</v>
      </c>
      <c r="C12" s="68" t="s">
        <v>73</v>
      </c>
      <c r="D12" s="68"/>
      <c r="E12" s="83">
        <v>150</v>
      </c>
      <c r="F12" s="4">
        <f t="shared" si="8"/>
        <v>150</v>
      </c>
      <c r="G12" s="40">
        <v>142</v>
      </c>
      <c r="H12" s="102">
        <f t="shared" si="1"/>
        <v>21300</v>
      </c>
      <c r="I12" s="102"/>
      <c r="J12" s="31">
        <f t="shared" si="9"/>
        <v>21300</v>
      </c>
      <c r="K12" s="90">
        <f t="shared" si="10"/>
        <v>4260</v>
      </c>
      <c r="L12" s="90">
        <f t="shared" si="4"/>
        <v>3550</v>
      </c>
      <c r="M12" s="90">
        <f t="shared" si="5"/>
        <v>29110</v>
      </c>
    </row>
    <row r="13" spans="1:14" ht="30">
      <c r="A13" s="168"/>
      <c r="B13" s="20" t="s">
        <v>21</v>
      </c>
      <c r="C13" s="68" t="s">
        <v>73</v>
      </c>
      <c r="D13" s="68"/>
      <c r="E13" s="83">
        <v>150</v>
      </c>
      <c r="F13" s="4">
        <f t="shared" si="8"/>
        <v>150</v>
      </c>
      <c r="G13" s="40">
        <v>150</v>
      </c>
      <c r="H13" s="102">
        <f t="shared" si="1"/>
        <v>22500</v>
      </c>
      <c r="I13" s="102"/>
      <c r="J13" s="31">
        <f t="shared" si="9"/>
        <v>22500</v>
      </c>
      <c r="K13" s="90">
        <f t="shared" si="10"/>
        <v>4500</v>
      </c>
      <c r="L13" s="90">
        <f t="shared" si="4"/>
        <v>3750</v>
      </c>
      <c r="M13" s="90">
        <f t="shared" si="5"/>
        <v>30750</v>
      </c>
    </row>
    <row r="14" spans="1:14" ht="30">
      <c r="A14" s="168"/>
      <c r="B14" s="20" t="s">
        <v>22</v>
      </c>
      <c r="C14" s="68" t="s">
        <v>73</v>
      </c>
      <c r="D14" s="68"/>
      <c r="E14" s="83">
        <v>210</v>
      </c>
      <c r="F14" s="4">
        <f t="shared" si="8"/>
        <v>210</v>
      </c>
      <c r="G14" s="40">
        <v>260</v>
      </c>
      <c r="H14" s="102">
        <f t="shared" si="1"/>
        <v>54600</v>
      </c>
      <c r="I14" s="102"/>
      <c r="J14" s="31">
        <f t="shared" si="9"/>
        <v>54600</v>
      </c>
      <c r="K14" s="90">
        <f t="shared" si="10"/>
        <v>10920</v>
      </c>
      <c r="L14" s="90">
        <f t="shared" si="4"/>
        <v>9100</v>
      </c>
      <c r="M14" s="90">
        <f t="shared" si="5"/>
        <v>74620</v>
      </c>
    </row>
    <row r="15" spans="1:14" ht="30">
      <c r="A15" s="168"/>
      <c r="B15" s="20" t="s">
        <v>23</v>
      </c>
      <c r="C15" s="68" t="s">
        <v>73</v>
      </c>
      <c r="D15" s="68"/>
      <c r="E15" s="83">
        <v>90</v>
      </c>
      <c r="F15" s="4">
        <f t="shared" si="8"/>
        <v>90</v>
      </c>
      <c r="G15" s="40">
        <v>340</v>
      </c>
      <c r="H15" s="102">
        <f t="shared" si="1"/>
        <v>30600</v>
      </c>
      <c r="I15" s="102"/>
      <c r="J15" s="31">
        <f t="shared" si="9"/>
        <v>30600</v>
      </c>
      <c r="K15" s="90">
        <f t="shared" si="10"/>
        <v>6120</v>
      </c>
      <c r="L15" s="90">
        <f t="shared" si="4"/>
        <v>5100</v>
      </c>
      <c r="M15" s="90">
        <f t="shared" si="5"/>
        <v>41820</v>
      </c>
    </row>
    <row r="16" spans="1:14" ht="30.75" thickBot="1">
      <c r="A16" s="168"/>
      <c r="B16" s="20" t="s">
        <v>24</v>
      </c>
      <c r="C16" s="68"/>
      <c r="D16" s="68"/>
      <c r="E16" s="83">
        <v>240</v>
      </c>
      <c r="F16" s="4">
        <f t="shared" si="8"/>
        <v>240</v>
      </c>
      <c r="G16" s="40">
        <v>360</v>
      </c>
      <c r="H16" s="102">
        <f t="shared" si="1"/>
        <v>86400</v>
      </c>
      <c r="I16" s="102"/>
      <c r="J16" s="31">
        <f t="shared" si="9"/>
        <v>86400</v>
      </c>
      <c r="K16" s="90">
        <f t="shared" si="10"/>
        <v>17280</v>
      </c>
      <c r="L16" s="90">
        <f t="shared" si="4"/>
        <v>14400</v>
      </c>
      <c r="M16" s="90">
        <f t="shared" si="5"/>
        <v>118080</v>
      </c>
    </row>
    <row r="17" spans="1:14" ht="15.75" thickBot="1">
      <c r="A17" s="118"/>
      <c r="B17" s="120" t="s">
        <v>103</v>
      </c>
      <c r="C17" s="113"/>
      <c r="D17" s="68"/>
      <c r="E17" s="83"/>
      <c r="F17" s="4"/>
      <c r="G17" s="40"/>
      <c r="H17" s="108">
        <f>SUM(H10:H16)</f>
        <v>258600</v>
      </c>
      <c r="I17" s="108">
        <f>SUM(I10:I16)</f>
        <v>7200</v>
      </c>
      <c r="J17" s="93">
        <f>SUM(J10:J16)</f>
        <v>265800</v>
      </c>
      <c r="K17" s="92">
        <f>SUM(K10:K16)</f>
        <v>53160</v>
      </c>
      <c r="L17" s="92">
        <f t="shared" si="4"/>
        <v>44300</v>
      </c>
      <c r="M17" s="116">
        <f t="shared" si="5"/>
        <v>363260</v>
      </c>
      <c r="N17" s="117"/>
    </row>
    <row r="18" spans="1:14" ht="47.25">
      <c r="A18" s="2"/>
      <c r="B18" s="119" t="s">
        <v>27</v>
      </c>
      <c r="C18" s="68"/>
      <c r="D18" s="68"/>
      <c r="E18" s="83"/>
      <c r="F18" s="4"/>
      <c r="G18" s="41"/>
      <c r="H18" s="102"/>
      <c r="I18" s="102"/>
      <c r="J18" s="31"/>
      <c r="K18" s="90"/>
      <c r="L18" s="90"/>
      <c r="M18" s="90"/>
    </row>
    <row r="19" spans="1:14" ht="30">
      <c r="A19" s="2">
        <v>3</v>
      </c>
      <c r="B19" s="25" t="s">
        <v>32</v>
      </c>
      <c r="C19" s="68" t="s">
        <v>74</v>
      </c>
      <c r="D19" s="68">
        <v>240</v>
      </c>
      <c r="E19" s="83">
        <v>240</v>
      </c>
      <c r="F19" s="4">
        <f>D19+E19</f>
        <v>480</v>
      </c>
      <c r="G19" s="41">
        <v>89</v>
      </c>
      <c r="H19" s="102">
        <f t="shared" si="1"/>
        <v>21360</v>
      </c>
      <c r="I19" s="102">
        <f t="shared" si="6"/>
        <v>21360</v>
      </c>
      <c r="J19" s="31">
        <f>F19*G19</f>
        <v>42720</v>
      </c>
      <c r="K19" s="90">
        <f>J19/5</f>
        <v>8544</v>
      </c>
      <c r="L19" s="90">
        <f t="shared" si="4"/>
        <v>7120</v>
      </c>
      <c r="M19" s="116">
        <f t="shared" si="5"/>
        <v>58384</v>
      </c>
      <c r="N19" s="121"/>
    </row>
    <row r="20" spans="1:14" ht="30">
      <c r="A20" s="2">
        <v>4</v>
      </c>
      <c r="B20" s="20" t="s">
        <v>33</v>
      </c>
      <c r="C20" s="68" t="s">
        <v>74</v>
      </c>
      <c r="D20" s="68">
        <v>6</v>
      </c>
      <c r="E20" s="83">
        <v>6</v>
      </c>
      <c r="F20" s="4">
        <f t="shared" ref="F20:F33" si="11">D20+E20</f>
        <v>12</v>
      </c>
      <c r="G20" s="41">
        <v>80</v>
      </c>
      <c r="H20" s="102">
        <f t="shared" si="1"/>
        <v>480</v>
      </c>
      <c r="I20" s="102">
        <f t="shared" si="6"/>
        <v>480</v>
      </c>
      <c r="J20" s="31">
        <f t="shared" ref="J20:J33" si="12">F20*G20</f>
        <v>960</v>
      </c>
      <c r="K20" s="90">
        <f t="shared" ref="K20:K33" si="13">J20/5</f>
        <v>192</v>
      </c>
      <c r="L20" s="90">
        <f t="shared" si="4"/>
        <v>160</v>
      </c>
      <c r="M20" s="116">
        <f t="shared" si="5"/>
        <v>1312</v>
      </c>
      <c r="N20" s="122"/>
    </row>
    <row r="21" spans="1:14" ht="30">
      <c r="A21" s="2">
        <v>5</v>
      </c>
      <c r="B21" s="20" t="s">
        <v>34</v>
      </c>
      <c r="C21" s="68" t="s">
        <v>74</v>
      </c>
      <c r="D21" s="68">
        <v>60</v>
      </c>
      <c r="E21" s="83">
        <v>60</v>
      </c>
      <c r="F21" s="4">
        <f t="shared" si="11"/>
        <v>120</v>
      </c>
      <c r="G21" s="40">
        <v>500</v>
      </c>
      <c r="H21" s="102">
        <f t="shared" si="1"/>
        <v>30000</v>
      </c>
      <c r="I21" s="102">
        <f t="shared" si="6"/>
        <v>30000</v>
      </c>
      <c r="J21" s="31">
        <f t="shared" si="12"/>
        <v>60000</v>
      </c>
      <c r="K21" s="90">
        <f t="shared" si="13"/>
        <v>12000</v>
      </c>
      <c r="L21" s="90">
        <f t="shared" si="4"/>
        <v>10000</v>
      </c>
      <c r="M21" s="116">
        <f t="shared" si="5"/>
        <v>82000</v>
      </c>
      <c r="N21" s="122"/>
    </row>
    <row r="22" spans="1:14" ht="30">
      <c r="A22" s="2">
        <v>6</v>
      </c>
      <c r="B22" s="20" t="s">
        <v>35</v>
      </c>
      <c r="C22" s="68" t="s">
        <v>74</v>
      </c>
      <c r="D22" s="68">
        <v>24</v>
      </c>
      <c r="E22" s="83">
        <v>24</v>
      </c>
      <c r="F22" s="4">
        <f t="shared" si="11"/>
        <v>48</v>
      </c>
      <c r="G22" s="40">
        <v>120</v>
      </c>
      <c r="H22" s="102">
        <f t="shared" si="1"/>
        <v>2880</v>
      </c>
      <c r="I22" s="102">
        <f t="shared" si="6"/>
        <v>2880</v>
      </c>
      <c r="J22" s="31">
        <f t="shared" si="12"/>
        <v>5760</v>
      </c>
      <c r="K22" s="90">
        <f t="shared" si="13"/>
        <v>1152</v>
      </c>
      <c r="L22" s="90">
        <f t="shared" si="4"/>
        <v>960</v>
      </c>
      <c r="M22" s="116">
        <f t="shared" si="5"/>
        <v>7872</v>
      </c>
      <c r="N22" s="122"/>
    </row>
    <row r="23" spans="1:14" ht="30">
      <c r="A23" s="2">
        <v>7</v>
      </c>
      <c r="B23" s="20" t="s">
        <v>36</v>
      </c>
      <c r="C23" s="68" t="s">
        <v>74</v>
      </c>
      <c r="D23" s="68">
        <v>36</v>
      </c>
      <c r="E23" s="83">
        <v>36</v>
      </c>
      <c r="F23" s="4">
        <f t="shared" si="11"/>
        <v>72</v>
      </c>
      <c r="G23" s="40">
        <v>120</v>
      </c>
      <c r="H23" s="102">
        <f t="shared" si="1"/>
        <v>4320</v>
      </c>
      <c r="I23" s="102">
        <f t="shared" si="6"/>
        <v>4320</v>
      </c>
      <c r="J23" s="31">
        <f t="shared" si="12"/>
        <v>8640</v>
      </c>
      <c r="K23" s="90">
        <f t="shared" si="13"/>
        <v>1728</v>
      </c>
      <c r="L23" s="90">
        <f t="shared" si="4"/>
        <v>1440</v>
      </c>
      <c r="M23" s="116">
        <f t="shared" si="5"/>
        <v>11808</v>
      </c>
      <c r="N23" s="122"/>
    </row>
    <row r="24" spans="1:14">
      <c r="A24" s="2">
        <v>8</v>
      </c>
      <c r="B24" s="17" t="s">
        <v>37</v>
      </c>
      <c r="C24" s="71" t="s">
        <v>74</v>
      </c>
      <c r="D24" s="71">
        <v>15</v>
      </c>
      <c r="E24" s="83">
        <v>15</v>
      </c>
      <c r="F24" s="4">
        <f t="shared" si="11"/>
        <v>30</v>
      </c>
      <c r="G24" s="40">
        <v>240</v>
      </c>
      <c r="H24" s="102">
        <f t="shared" si="1"/>
        <v>3600</v>
      </c>
      <c r="I24" s="102">
        <f t="shared" si="6"/>
        <v>3600</v>
      </c>
      <c r="J24" s="31">
        <f t="shared" si="12"/>
        <v>7200</v>
      </c>
      <c r="K24" s="90">
        <f t="shared" si="13"/>
        <v>1440</v>
      </c>
      <c r="L24" s="90">
        <f t="shared" si="4"/>
        <v>1200</v>
      </c>
      <c r="M24" s="116">
        <f t="shared" si="5"/>
        <v>9840</v>
      </c>
      <c r="N24" s="122"/>
    </row>
    <row r="25" spans="1:14" ht="45">
      <c r="A25" s="2">
        <v>9</v>
      </c>
      <c r="B25" s="20" t="s">
        <v>38</v>
      </c>
      <c r="C25" s="68" t="s">
        <v>74</v>
      </c>
      <c r="D25" s="68">
        <v>36</v>
      </c>
      <c r="E25" s="83">
        <v>36</v>
      </c>
      <c r="F25" s="4">
        <f t="shared" si="11"/>
        <v>72</v>
      </c>
      <c r="G25" s="40">
        <v>130</v>
      </c>
      <c r="H25" s="102">
        <f t="shared" si="1"/>
        <v>4680</v>
      </c>
      <c r="I25" s="102">
        <f t="shared" si="6"/>
        <v>4680</v>
      </c>
      <c r="J25" s="31">
        <f t="shared" si="12"/>
        <v>9360</v>
      </c>
      <c r="K25" s="90">
        <f t="shared" si="13"/>
        <v>1872</v>
      </c>
      <c r="L25" s="90">
        <f t="shared" si="4"/>
        <v>1560</v>
      </c>
      <c r="M25" s="116">
        <f t="shared" si="5"/>
        <v>12792</v>
      </c>
      <c r="N25" s="122"/>
    </row>
    <row r="26" spans="1:14">
      <c r="A26" s="2">
        <v>10</v>
      </c>
      <c r="B26" s="20" t="s">
        <v>39</v>
      </c>
      <c r="C26" s="68" t="s">
        <v>74</v>
      </c>
      <c r="D26" s="68">
        <v>36</v>
      </c>
      <c r="E26" s="83">
        <v>15</v>
      </c>
      <c r="F26" s="4">
        <f t="shared" si="11"/>
        <v>51</v>
      </c>
      <c r="G26" s="40">
        <v>350</v>
      </c>
      <c r="H26" s="102">
        <f t="shared" si="1"/>
        <v>5250</v>
      </c>
      <c r="I26" s="102">
        <f t="shared" si="6"/>
        <v>12600</v>
      </c>
      <c r="J26" s="31">
        <f t="shared" si="12"/>
        <v>17850</v>
      </c>
      <c r="K26" s="90">
        <f t="shared" si="13"/>
        <v>3570</v>
      </c>
      <c r="L26" s="90">
        <f t="shared" si="4"/>
        <v>2975</v>
      </c>
      <c r="M26" s="116">
        <f t="shared" si="5"/>
        <v>24395</v>
      </c>
      <c r="N26" s="122"/>
    </row>
    <row r="27" spans="1:14" ht="45">
      <c r="A27" s="2">
        <v>11</v>
      </c>
      <c r="B27" s="25" t="s">
        <v>40</v>
      </c>
      <c r="C27" s="68" t="s">
        <v>74</v>
      </c>
      <c r="D27" s="68">
        <v>120</v>
      </c>
      <c r="E27" s="83">
        <v>54</v>
      </c>
      <c r="F27" s="4">
        <f t="shared" si="11"/>
        <v>174</v>
      </c>
      <c r="G27" s="42">
        <v>500</v>
      </c>
      <c r="H27" s="102">
        <f t="shared" si="1"/>
        <v>27000</v>
      </c>
      <c r="I27" s="102">
        <f t="shared" si="6"/>
        <v>60000</v>
      </c>
      <c r="J27" s="31">
        <f t="shared" si="12"/>
        <v>87000</v>
      </c>
      <c r="K27" s="90">
        <f t="shared" si="13"/>
        <v>17400</v>
      </c>
      <c r="L27" s="90">
        <f t="shared" si="4"/>
        <v>14500</v>
      </c>
      <c r="M27" s="116">
        <f t="shared" si="5"/>
        <v>118900</v>
      </c>
      <c r="N27" s="122"/>
    </row>
    <row r="28" spans="1:14" ht="30">
      <c r="A28" s="2">
        <v>12</v>
      </c>
      <c r="B28" s="25" t="s">
        <v>81</v>
      </c>
      <c r="C28" s="68" t="s">
        <v>74</v>
      </c>
      <c r="D28" s="68">
        <v>6</v>
      </c>
      <c r="E28" s="83">
        <v>6</v>
      </c>
      <c r="F28" s="4">
        <f t="shared" si="11"/>
        <v>12</v>
      </c>
      <c r="G28" s="42">
        <v>160</v>
      </c>
      <c r="H28" s="102">
        <f t="shared" si="1"/>
        <v>960</v>
      </c>
      <c r="I28" s="102">
        <f t="shared" si="6"/>
        <v>960</v>
      </c>
      <c r="J28" s="31">
        <f t="shared" si="12"/>
        <v>1920</v>
      </c>
      <c r="K28" s="90">
        <f t="shared" si="13"/>
        <v>384</v>
      </c>
      <c r="L28" s="90">
        <f t="shared" si="4"/>
        <v>320</v>
      </c>
      <c r="M28" s="116">
        <f t="shared" si="5"/>
        <v>2624</v>
      </c>
      <c r="N28" s="122"/>
    </row>
    <row r="29" spans="1:14" ht="30">
      <c r="A29" s="2">
        <v>13</v>
      </c>
      <c r="B29" s="20" t="s">
        <v>41</v>
      </c>
      <c r="C29" s="68" t="s">
        <v>74</v>
      </c>
      <c r="D29" s="68">
        <v>72</v>
      </c>
      <c r="E29" s="83">
        <v>15</v>
      </c>
      <c r="F29" s="4">
        <f t="shared" si="11"/>
        <v>87</v>
      </c>
      <c r="G29" s="40">
        <v>950</v>
      </c>
      <c r="H29" s="102">
        <f t="shared" si="1"/>
        <v>14250</v>
      </c>
      <c r="I29" s="102">
        <f t="shared" si="6"/>
        <v>68400</v>
      </c>
      <c r="J29" s="31">
        <f t="shared" si="12"/>
        <v>82650</v>
      </c>
      <c r="K29" s="90">
        <f t="shared" si="13"/>
        <v>16530</v>
      </c>
      <c r="L29" s="90">
        <f t="shared" si="4"/>
        <v>13775</v>
      </c>
      <c r="M29" s="116">
        <f t="shared" si="5"/>
        <v>112955</v>
      </c>
      <c r="N29" s="122"/>
    </row>
    <row r="30" spans="1:14" ht="30">
      <c r="A30" s="2">
        <v>14</v>
      </c>
      <c r="B30" s="44" t="s">
        <v>82</v>
      </c>
      <c r="C30" s="68"/>
      <c r="D30" s="68">
        <v>72</v>
      </c>
      <c r="E30" s="83"/>
      <c r="F30" s="4">
        <f t="shared" si="11"/>
        <v>72</v>
      </c>
      <c r="G30" s="40">
        <v>800</v>
      </c>
      <c r="H30" s="102"/>
      <c r="I30" s="102">
        <f t="shared" si="6"/>
        <v>57600</v>
      </c>
      <c r="J30" s="31">
        <f t="shared" si="12"/>
        <v>57600</v>
      </c>
      <c r="K30" s="90">
        <f t="shared" si="13"/>
        <v>11520</v>
      </c>
      <c r="L30" s="90">
        <f t="shared" si="4"/>
        <v>9600</v>
      </c>
      <c r="M30" s="116">
        <f t="shared" si="5"/>
        <v>78720</v>
      </c>
      <c r="N30" s="122"/>
    </row>
    <row r="31" spans="1:14">
      <c r="A31" s="2">
        <v>15</v>
      </c>
      <c r="B31" s="44" t="s">
        <v>83</v>
      </c>
      <c r="C31" s="68"/>
      <c r="D31" s="68">
        <v>3</v>
      </c>
      <c r="E31" s="83"/>
      <c r="F31" s="4">
        <f t="shared" si="11"/>
        <v>3</v>
      </c>
      <c r="G31" s="40">
        <v>313</v>
      </c>
      <c r="H31" s="102"/>
      <c r="I31" s="102">
        <f t="shared" si="6"/>
        <v>939</v>
      </c>
      <c r="J31" s="31">
        <f t="shared" si="12"/>
        <v>939</v>
      </c>
      <c r="K31" s="90">
        <f t="shared" si="13"/>
        <v>187.8</v>
      </c>
      <c r="L31" s="90">
        <f t="shared" si="4"/>
        <v>156.5</v>
      </c>
      <c r="M31" s="116">
        <f t="shared" si="5"/>
        <v>1283.3</v>
      </c>
      <c r="N31" s="122"/>
    </row>
    <row r="32" spans="1:14">
      <c r="A32" s="2">
        <v>16</v>
      </c>
      <c r="B32" s="44" t="s">
        <v>84</v>
      </c>
      <c r="C32" s="68"/>
      <c r="D32" s="68">
        <v>3</v>
      </c>
      <c r="E32" s="83"/>
      <c r="F32" s="4">
        <f t="shared" si="11"/>
        <v>3</v>
      </c>
      <c r="G32" s="40">
        <v>1061</v>
      </c>
      <c r="H32" s="102"/>
      <c r="I32" s="102">
        <f t="shared" si="6"/>
        <v>3183</v>
      </c>
      <c r="J32" s="31">
        <f t="shared" si="12"/>
        <v>3183</v>
      </c>
      <c r="K32" s="90">
        <f t="shared" si="13"/>
        <v>636.6</v>
      </c>
      <c r="L32" s="90">
        <f t="shared" si="4"/>
        <v>530.5</v>
      </c>
      <c r="M32" s="116">
        <f t="shared" si="5"/>
        <v>4350.1000000000004</v>
      </c>
      <c r="N32" s="122"/>
    </row>
    <row r="33" spans="1:14" ht="30">
      <c r="A33" s="2">
        <v>17</v>
      </c>
      <c r="B33" s="44" t="s">
        <v>85</v>
      </c>
      <c r="C33" s="68"/>
      <c r="D33" s="68">
        <v>3</v>
      </c>
      <c r="E33" s="83"/>
      <c r="F33" s="4">
        <f t="shared" si="11"/>
        <v>3</v>
      </c>
      <c r="G33" s="81">
        <v>300</v>
      </c>
      <c r="H33" s="102"/>
      <c r="I33" s="102">
        <f t="shared" si="6"/>
        <v>900</v>
      </c>
      <c r="J33" s="31">
        <f t="shared" si="12"/>
        <v>900</v>
      </c>
      <c r="K33" s="90">
        <f t="shared" si="13"/>
        <v>180</v>
      </c>
      <c r="L33" s="90">
        <f t="shared" si="4"/>
        <v>150</v>
      </c>
      <c r="M33" s="116">
        <f t="shared" si="5"/>
        <v>1230</v>
      </c>
      <c r="N33" s="122"/>
    </row>
    <row r="34" spans="1:14" ht="15.75">
      <c r="A34" s="2"/>
      <c r="B34" s="77" t="s">
        <v>28</v>
      </c>
      <c r="C34" s="72"/>
      <c r="D34" s="72"/>
      <c r="E34" s="83"/>
      <c r="F34" s="4"/>
      <c r="G34" s="40"/>
      <c r="H34" s="102"/>
      <c r="I34" s="102"/>
      <c r="J34" s="31"/>
      <c r="K34" s="90"/>
      <c r="L34" s="90"/>
      <c r="M34" s="90"/>
    </row>
    <row r="35" spans="1:14" ht="15.75">
      <c r="A35" s="2">
        <v>18</v>
      </c>
      <c r="B35" s="45" t="s">
        <v>91</v>
      </c>
      <c r="C35" s="72" t="s">
        <v>6</v>
      </c>
      <c r="D35" s="72">
        <v>450</v>
      </c>
      <c r="E35" s="83"/>
      <c r="F35" s="4">
        <f>D35+E35</f>
        <v>450</v>
      </c>
      <c r="G35" s="40">
        <v>165</v>
      </c>
      <c r="H35" s="102"/>
      <c r="I35" s="102">
        <f t="shared" si="6"/>
        <v>74250</v>
      </c>
      <c r="J35" s="31">
        <f>F35*G35</f>
        <v>74250</v>
      </c>
      <c r="K35" s="90">
        <f>J35/5</f>
        <v>14850</v>
      </c>
      <c r="L35" s="90">
        <f t="shared" si="4"/>
        <v>12375</v>
      </c>
      <c r="M35" s="92">
        <f t="shared" si="5"/>
        <v>101475</v>
      </c>
      <c r="N35" s="122"/>
    </row>
    <row r="36" spans="1:14" ht="15.75">
      <c r="A36" s="2">
        <v>19</v>
      </c>
      <c r="B36" s="45" t="s">
        <v>89</v>
      </c>
      <c r="C36" s="72" t="s">
        <v>6</v>
      </c>
      <c r="D36" s="72">
        <v>165</v>
      </c>
      <c r="E36" s="83"/>
      <c r="F36" s="4">
        <f t="shared" ref="F36:F49" si="14">D36+E36</f>
        <v>165</v>
      </c>
      <c r="G36" s="40">
        <v>771</v>
      </c>
      <c r="H36" s="102"/>
      <c r="I36" s="102">
        <f t="shared" si="6"/>
        <v>127215</v>
      </c>
      <c r="J36" s="31">
        <f t="shared" ref="J36:J49" si="15">F36*G36</f>
        <v>127215</v>
      </c>
      <c r="K36" s="90">
        <f t="shared" ref="K36:K48" si="16">J36/5</f>
        <v>25443</v>
      </c>
      <c r="L36" s="90">
        <f t="shared" si="4"/>
        <v>21202.5</v>
      </c>
      <c r="M36" s="92">
        <f t="shared" si="5"/>
        <v>173860.5</v>
      </c>
      <c r="N36" s="122"/>
    </row>
    <row r="37" spans="1:14" ht="15.75">
      <c r="A37" s="2">
        <v>20</v>
      </c>
      <c r="B37" s="45" t="s">
        <v>90</v>
      </c>
      <c r="C37" s="72" t="s">
        <v>6</v>
      </c>
      <c r="D37" s="72">
        <v>60</v>
      </c>
      <c r="E37" s="83"/>
      <c r="F37" s="4">
        <f t="shared" si="14"/>
        <v>60</v>
      </c>
      <c r="G37" s="40">
        <v>1850</v>
      </c>
      <c r="H37" s="102"/>
      <c r="I37" s="102">
        <f t="shared" si="6"/>
        <v>111000</v>
      </c>
      <c r="J37" s="31">
        <f t="shared" si="15"/>
        <v>111000</v>
      </c>
      <c r="K37" s="90">
        <f t="shared" si="16"/>
        <v>22200</v>
      </c>
      <c r="L37" s="90">
        <f t="shared" si="4"/>
        <v>18500</v>
      </c>
      <c r="M37" s="92">
        <f t="shared" si="5"/>
        <v>151700</v>
      </c>
      <c r="N37" s="122"/>
    </row>
    <row r="38" spans="1:14" ht="15.75">
      <c r="A38" s="2">
        <v>21</v>
      </c>
      <c r="B38" s="45" t="s">
        <v>92</v>
      </c>
      <c r="C38" s="72" t="s">
        <v>6</v>
      </c>
      <c r="D38" s="72">
        <v>3</v>
      </c>
      <c r="E38" s="83"/>
      <c r="F38" s="4">
        <f t="shared" si="14"/>
        <v>3</v>
      </c>
      <c r="G38" s="81">
        <v>9000</v>
      </c>
      <c r="H38" s="102"/>
      <c r="I38" s="102">
        <f t="shared" si="6"/>
        <v>27000</v>
      </c>
      <c r="J38" s="31">
        <f t="shared" si="15"/>
        <v>27000</v>
      </c>
      <c r="K38" s="90">
        <f t="shared" si="16"/>
        <v>5400</v>
      </c>
      <c r="L38" s="90">
        <f t="shared" si="4"/>
        <v>4500</v>
      </c>
      <c r="M38" s="92">
        <f t="shared" si="5"/>
        <v>36900</v>
      </c>
      <c r="N38" s="122"/>
    </row>
    <row r="39" spans="1:14" ht="45">
      <c r="A39" s="2">
        <v>22</v>
      </c>
      <c r="B39" s="25" t="s">
        <v>86</v>
      </c>
      <c r="C39" s="72" t="s">
        <v>6</v>
      </c>
      <c r="D39" s="72">
        <v>165</v>
      </c>
      <c r="E39" s="83">
        <v>15</v>
      </c>
      <c r="F39" s="4">
        <f t="shared" si="14"/>
        <v>180</v>
      </c>
      <c r="G39" s="40">
        <v>771</v>
      </c>
      <c r="H39" s="102">
        <f t="shared" si="1"/>
        <v>11565</v>
      </c>
      <c r="I39" s="102">
        <f t="shared" si="6"/>
        <v>127215</v>
      </c>
      <c r="J39" s="31">
        <f t="shared" si="15"/>
        <v>138780</v>
      </c>
      <c r="K39" s="90">
        <f t="shared" si="16"/>
        <v>27756</v>
      </c>
      <c r="L39" s="90">
        <f t="shared" si="4"/>
        <v>23130</v>
      </c>
      <c r="M39" s="92">
        <f t="shared" si="5"/>
        <v>189666</v>
      </c>
      <c r="N39" s="122"/>
    </row>
    <row r="40" spans="1:14" ht="60">
      <c r="A40" s="2">
        <v>23</v>
      </c>
      <c r="B40" s="25" t="s">
        <v>42</v>
      </c>
      <c r="C40" s="72" t="s">
        <v>6</v>
      </c>
      <c r="D40" s="72"/>
      <c r="E40" s="83">
        <v>30</v>
      </c>
      <c r="F40" s="4">
        <f t="shared" si="14"/>
        <v>30</v>
      </c>
      <c r="G40" s="40">
        <v>300</v>
      </c>
      <c r="H40" s="102">
        <f t="shared" si="1"/>
        <v>9000</v>
      </c>
      <c r="I40" s="102"/>
      <c r="J40" s="31">
        <f t="shared" si="15"/>
        <v>9000</v>
      </c>
      <c r="K40" s="90">
        <f t="shared" si="16"/>
        <v>1800</v>
      </c>
      <c r="L40" s="90">
        <f t="shared" si="4"/>
        <v>1500</v>
      </c>
      <c r="M40" s="92">
        <f t="shared" si="5"/>
        <v>12300</v>
      </c>
      <c r="N40" s="122"/>
    </row>
    <row r="41" spans="1:14" ht="60">
      <c r="A41" s="2">
        <v>24</v>
      </c>
      <c r="B41" s="20" t="s">
        <v>43</v>
      </c>
      <c r="C41" s="72" t="s">
        <v>6</v>
      </c>
      <c r="D41" s="72">
        <v>30</v>
      </c>
      <c r="E41" s="83">
        <v>30</v>
      </c>
      <c r="F41" s="4">
        <f t="shared" si="14"/>
        <v>60</v>
      </c>
      <c r="G41" s="40">
        <v>400</v>
      </c>
      <c r="H41" s="102">
        <f t="shared" si="1"/>
        <v>12000</v>
      </c>
      <c r="I41" s="102">
        <f t="shared" si="6"/>
        <v>12000</v>
      </c>
      <c r="J41" s="31">
        <f t="shared" si="15"/>
        <v>24000</v>
      </c>
      <c r="K41" s="90">
        <f t="shared" si="16"/>
        <v>4800</v>
      </c>
      <c r="L41" s="90">
        <f t="shared" si="4"/>
        <v>4000</v>
      </c>
      <c r="M41" s="92">
        <f t="shared" si="5"/>
        <v>32800</v>
      </c>
      <c r="N41" s="122"/>
    </row>
    <row r="42" spans="1:14" ht="45">
      <c r="A42" s="2">
        <v>25</v>
      </c>
      <c r="B42" s="20" t="s">
        <v>44</v>
      </c>
      <c r="C42" s="72" t="s">
        <v>6</v>
      </c>
      <c r="D42" s="72">
        <v>30</v>
      </c>
      <c r="E42" s="83">
        <v>30</v>
      </c>
      <c r="F42" s="4">
        <f t="shared" si="14"/>
        <v>60</v>
      </c>
      <c r="G42" s="40">
        <v>100</v>
      </c>
      <c r="H42" s="102">
        <f t="shared" si="1"/>
        <v>3000</v>
      </c>
      <c r="I42" s="102">
        <f t="shared" si="6"/>
        <v>3000</v>
      </c>
      <c r="J42" s="31">
        <f t="shared" si="15"/>
        <v>6000</v>
      </c>
      <c r="K42" s="90">
        <f t="shared" si="16"/>
        <v>1200</v>
      </c>
      <c r="L42" s="90">
        <f t="shared" si="4"/>
        <v>1000</v>
      </c>
      <c r="M42" s="92">
        <f t="shared" si="5"/>
        <v>8200</v>
      </c>
      <c r="N42" s="122"/>
    </row>
    <row r="43" spans="1:14" ht="45">
      <c r="A43" s="2">
        <v>26</v>
      </c>
      <c r="B43" s="20" t="s">
        <v>45</v>
      </c>
      <c r="C43" s="72" t="s">
        <v>6</v>
      </c>
      <c r="D43" s="72">
        <v>30</v>
      </c>
      <c r="E43" s="83">
        <v>30</v>
      </c>
      <c r="F43" s="4">
        <f t="shared" si="14"/>
        <v>60</v>
      </c>
      <c r="G43" s="41">
        <v>110</v>
      </c>
      <c r="H43" s="102">
        <f t="shared" si="1"/>
        <v>3300</v>
      </c>
      <c r="I43" s="102">
        <f t="shared" si="6"/>
        <v>3300</v>
      </c>
      <c r="J43" s="31">
        <f t="shared" si="15"/>
        <v>6600</v>
      </c>
      <c r="K43" s="90">
        <f t="shared" si="16"/>
        <v>1320</v>
      </c>
      <c r="L43" s="90">
        <f t="shared" si="4"/>
        <v>1100</v>
      </c>
      <c r="M43" s="92">
        <f t="shared" si="5"/>
        <v>9020</v>
      </c>
      <c r="N43" s="122"/>
    </row>
    <row r="44" spans="1:14" ht="30">
      <c r="A44" s="2">
        <v>27</v>
      </c>
      <c r="B44" s="20" t="s">
        <v>46</v>
      </c>
      <c r="C44" s="68" t="s">
        <v>6</v>
      </c>
      <c r="D44" s="68"/>
      <c r="E44" s="83">
        <v>15</v>
      </c>
      <c r="F44" s="4">
        <f t="shared" si="14"/>
        <v>15</v>
      </c>
      <c r="G44" s="40">
        <v>400</v>
      </c>
      <c r="H44" s="102">
        <f t="shared" si="1"/>
        <v>6000</v>
      </c>
      <c r="I44" s="102"/>
      <c r="J44" s="31">
        <f t="shared" si="15"/>
        <v>6000</v>
      </c>
      <c r="K44" s="90">
        <f t="shared" si="16"/>
        <v>1200</v>
      </c>
      <c r="L44" s="90">
        <f t="shared" si="4"/>
        <v>1000</v>
      </c>
      <c r="M44" s="92">
        <f t="shared" si="5"/>
        <v>8200</v>
      </c>
      <c r="N44" s="122"/>
    </row>
    <row r="45" spans="1:14" ht="30">
      <c r="A45" s="2">
        <v>28</v>
      </c>
      <c r="B45" s="20" t="s">
        <v>47</v>
      </c>
      <c r="C45" s="68" t="s">
        <v>6</v>
      </c>
      <c r="D45" s="68"/>
      <c r="E45" s="83">
        <v>15</v>
      </c>
      <c r="F45" s="4">
        <f t="shared" si="14"/>
        <v>15</v>
      </c>
      <c r="G45" s="40">
        <v>550</v>
      </c>
      <c r="H45" s="102">
        <f t="shared" si="1"/>
        <v>8250</v>
      </c>
      <c r="I45" s="102"/>
      <c r="J45" s="31">
        <f t="shared" si="15"/>
        <v>8250</v>
      </c>
      <c r="K45" s="90">
        <f t="shared" si="16"/>
        <v>1650</v>
      </c>
      <c r="L45" s="90">
        <f t="shared" si="4"/>
        <v>1375</v>
      </c>
      <c r="M45" s="92">
        <f t="shared" si="5"/>
        <v>11275</v>
      </c>
      <c r="N45" s="122"/>
    </row>
    <row r="46" spans="1:14" ht="45">
      <c r="A46" s="2">
        <v>29</v>
      </c>
      <c r="B46" s="25" t="s">
        <v>48</v>
      </c>
      <c r="C46" s="68" t="s">
        <v>6</v>
      </c>
      <c r="D46" s="68"/>
      <c r="E46" s="83">
        <v>9</v>
      </c>
      <c r="F46" s="4">
        <f t="shared" si="14"/>
        <v>9</v>
      </c>
      <c r="G46" s="42">
        <v>2100</v>
      </c>
      <c r="H46" s="102">
        <f t="shared" si="1"/>
        <v>18900</v>
      </c>
      <c r="I46" s="102"/>
      <c r="J46" s="31">
        <f t="shared" si="15"/>
        <v>18900</v>
      </c>
      <c r="K46" s="90">
        <f t="shared" si="16"/>
        <v>3780</v>
      </c>
      <c r="L46" s="90">
        <f t="shared" si="4"/>
        <v>3150</v>
      </c>
      <c r="M46" s="92">
        <f t="shared" si="5"/>
        <v>25830</v>
      </c>
      <c r="N46" s="122"/>
    </row>
    <row r="47" spans="1:14">
      <c r="A47" s="2">
        <v>30</v>
      </c>
      <c r="B47" s="20" t="s">
        <v>49</v>
      </c>
      <c r="C47" s="68" t="s">
        <v>6</v>
      </c>
      <c r="D47" s="68">
        <v>30</v>
      </c>
      <c r="E47" s="83">
        <v>30</v>
      </c>
      <c r="F47" s="4">
        <f t="shared" si="14"/>
        <v>60</v>
      </c>
      <c r="G47" s="42">
        <v>1000</v>
      </c>
      <c r="H47" s="102">
        <f t="shared" si="1"/>
        <v>30000</v>
      </c>
      <c r="I47" s="102">
        <f t="shared" si="6"/>
        <v>30000</v>
      </c>
      <c r="J47" s="31">
        <f t="shared" si="15"/>
        <v>60000</v>
      </c>
      <c r="K47" s="90">
        <f t="shared" si="16"/>
        <v>12000</v>
      </c>
      <c r="L47" s="90">
        <f t="shared" si="4"/>
        <v>10000</v>
      </c>
      <c r="M47" s="92">
        <f t="shared" si="5"/>
        <v>82000</v>
      </c>
      <c r="N47" s="122"/>
    </row>
    <row r="48" spans="1:14">
      <c r="A48" s="2">
        <v>31</v>
      </c>
      <c r="B48" s="17" t="s">
        <v>50</v>
      </c>
      <c r="C48" s="68" t="s">
        <v>6</v>
      </c>
      <c r="D48" s="68">
        <v>30</v>
      </c>
      <c r="E48" s="83">
        <v>30</v>
      </c>
      <c r="F48" s="4">
        <f t="shared" si="14"/>
        <v>60</v>
      </c>
      <c r="G48" s="40">
        <v>2000</v>
      </c>
      <c r="H48" s="102">
        <f t="shared" si="1"/>
        <v>60000</v>
      </c>
      <c r="I48" s="102">
        <f t="shared" si="6"/>
        <v>60000</v>
      </c>
      <c r="J48" s="31">
        <f t="shared" si="15"/>
        <v>120000</v>
      </c>
      <c r="K48" s="90">
        <f t="shared" si="16"/>
        <v>24000</v>
      </c>
      <c r="L48" s="90">
        <f t="shared" si="4"/>
        <v>20000</v>
      </c>
      <c r="M48" s="92">
        <f t="shared" si="5"/>
        <v>164000</v>
      </c>
      <c r="N48" s="122"/>
    </row>
    <row r="49" spans="1:14">
      <c r="A49" s="2">
        <v>32</v>
      </c>
      <c r="B49" s="17" t="s">
        <v>87</v>
      </c>
      <c r="C49" s="73" t="s">
        <v>88</v>
      </c>
      <c r="D49" s="68">
        <v>30</v>
      </c>
      <c r="E49" s="83"/>
      <c r="F49" s="4">
        <f t="shared" si="14"/>
        <v>30</v>
      </c>
      <c r="G49" s="40">
        <v>787</v>
      </c>
      <c r="H49" s="102"/>
      <c r="I49" s="102">
        <f t="shared" si="6"/>
        <v>23610</v>
      </c>
      <c r="J49" s="31">
        <f t="shared" si="15"/>
        <v>23610</v>
      </c>
      <c r="K49" s="90">
        <f>J49/5</f>
        <v>4722</v>
      </c>
      <c r="L49" s="90">
        <f t="shared" si="4"/>
        <v>3935</v>
      </c>
      <c r="M49" s="92">
        <f t="shared" si="5"/>
        <v>32267</v>
      </c>
      <c r="N49" s="122"/>
    </row>
    <row r="50" spans="1:14">
      <c r="A50" s="2"/>
      <c r="B50" s="17"/>
      <c r="C50" s="73"/>
      <c r="D50" s="68"/>
      <c r="E50" s="83"/>
      <c r="F50" s="4"/>
      <c r="G50" s="40"/>
      <c r="H50" s="108">
        <f>SUM(H35:H49)</f>
        <v>162015</v>
      </c>
      <c r="I50" s="108">
        <f>SUM(I35:I49)</f>
        <v>598590</v>
      </c>
      <c r="J50" s="93">
        <f>SUM(J35:J49)</f>
        <v>760605</v>
      </c>
      <c r="K50" s="92">
        <f>SUM(K35:K49)</f>
        <v>152121</v>
      </c>
      <c r="L50" s="92">
        <f t="shared" si="4"/>
        <v>126767.5</v>
      </c>
      <c r="M50" s="92">
        <f t="shared" si="5"/>
        <v>1039493.5</v>
      </c>
    </row>
    <row r="51" spans="1:14" ht="31.5">
      <c r="A51" s="166">
        <v>33</v>
      </c>
      <c r="B51" s="78" t="s">
        <v>31</v>
      </c>
      <c r="C51" s="68"/>
      <c r="D51" s="68"/>
      <c r="E51" s="83"/>
      <c r="F51" s="4"/>
      <c r="G51" s="40"/>
      <c r="H51" s="102"/>
      <c r="I51" s="102"/>
      <c r="J51" s="31"/>
      <c r="K51" s="90"/>
      <c r="L51" s="90"/>
      <c r="M51" s="90"/>
    </row>
    <row r="52" spans="1:14">
      <c r="A52" s="166"/>
      <c r="B52" s="26" t="s">
        <v>51</v>
      </c>
      <c r="C52" s="68" t="s">
        <v>12</v>
      </c>
      <c r="D52" s="68"/>
      <c r="E52" s="83">
        <v>27000</v>
      </c>
      <c r="F52" s="4"/>
      <c r="G52" s="40">
        <v>0.75</v>
      </c>
      <c r="H52" s="102">
        <f t="shared" si="1"/>
        <v>20250</v>
      </c>
      <c r="I52" s="102"/>
      <c r="J52" s="31">
        <f t="shared" ref="J52:J83" si="17">E52*G52</f>
        <v>20250</v>
      </c>
      <c r="K52" s="90">
        <f>J52/5</f>
        <v>4050</v>
      </c>
      <c r="L52" s="90">
        <f t="shared" si="4"/>
        <v>3375</v>
      </c>
      <c r="M52" s="90">
        <f t="shared" si="5"/>
        <v>27675</v>
      </c>
    </row>
    <row r="53" spans="1:14">
      <c r="A53" s="166"/>
      <c r="B53" s="26" t="s">
        <v>52</v>
      </c>
      <c r="C53" s="68" t="s">
        <v>12</v>
      </c>
      <c r="D53" s="68"/>
      <c r="E53" s="83">
        <v>22500</v>
      </c>
      <c r="F53" s="4"/>
      <c r="G53" s="40">
        <v>0.9</v>
      </c>
      <c r="H53" s="102">
        <f t="shared" si="1"/>
        <v>20250</v>
      </c>
      <c r="I53" s="102"/>
      <c r="J53" s="31">
        <f t="shared" si="17"/>
        <v>20250</v>
      </c>
      <c r="K53" s="90">
        <f t="shared" ref="K53:K60" si="18">J53/5</f>
        <v>4050</v>
      </c>
      <c r="L53" s="90">
        <f t="shared" si="4"/>
        <v>3375</v>
      </c>
      <c r="M53" s="90">
        <f t="shared" si="5"/>
        <v>27675</v>
      </c>
    </row>
    <row r="54" spans="1:14">
      <c r="A54" s="166"/>
      <c r="B54" s="26" t="s">
        <v>53</v>
      </c>
      <c r="C54" s="68" t="s">
        <v>12</v>
      </c>
      <c r="D54" s="68"/>
      <c r="E54" s="83">
        <v>22500</v>
      </c>
      <c r="F54" s="4"/>
      <c r="G54" s="40">
        <v>0.9</v>
      </c>
      <c r="H54" s="102">
        <f t="shared" si="1"/>
        <v>20250</v>
      </c>
      <c r="I54" s="102"/>
      <c r="J54" s="31">
        <f t="shared" si="17"/>
        <v>20250</v>
      </c>
      <c r="K54" s="90">
        <f t="shared" si="18"/>
        <v>4050</v>
      </c>
      <c r="L54" s="90">
        <f t="shared" si="4"/>
        <v>3375</v>
      </c>
      <c r="M54" s="90">
        <f t="shared" si="5"/>
        <v>27675</v>
      </c>
    </row>
    <row r="55" spans="1:14" ht="30">
      <c r="A55" s="166"/>
      <c r="B55" s="26" t="s">
        <v>54</v>
      </c>
      <c r="C55" s="72" t="s">
        <v>12</v>
      </c>
      <c r="D55" s="72"/>
      <c r="E55" s="83">
        <v>13500</v>
      </c>
      <c r="F55" s="4"/>
      <c r="G55" s="40">
        <v>2.5</v>
      </c>
      <c r="H55" s="102">
        <f t="shared" si="1"/>
        <v>33750</v>
      </c>
      <c r="I55" s="102"/>
      <c r="J55" s="31">
        <f t="shared" si="17"/>
        <v>33750</v>
      </c>
      <c r="K55" s="90">
        <f t="shared" si="18"/>
        <v>6750</v>
      </c>
      <c r="L55" s="90">
        <f t="shared" si="4"/>
        <v>5625</v>
      </c>
      <c r="M55" s="90">
        <f t="shared" si="5"/>
        <v>46125</v>
      </c>
    </row>
    <row r="56" spans="1:14">
      <c r="A56" s="166"/>
      <c r="B56" t="s">
        <v>55</v>
      </c>
      <c r="C56" s="72" t="s">
        <v>12</v>
      </c>
      <c r="D56" s="72"/>
      <c r="E56" s="83">
        <v>13500</v>
      </c>
      <c r="F56" s="4"/>
      <c r="G56" s="40">
        <v>2.5</v>
      </c>
      <c r="H56" s="102">
        <f t="shared" si="1"/>
        <v>33750</v>
      </c>
      <c r="I56" s="102"/>
      <c r="J56" s="31">
        <f t="shared" si="17"/>
        <v>33750</v>
      </c>
      <c r="K56" s="90">
        <f t="shared" si="18"/>
        <v>6750</v>
      </c>
      <c r="L56" s="90">
        <f t="shared" si="4"/>
        <v>5625</v>
      </c>
      <c r="M56" s="90">
        <f t="shared" si="5"/>
        <v>46125</v>
      </c>
    </row>
    <row r="57" spans="1:14">
      <c r="A57" s="166"/>
      <c r="B57" t="s">
        <v>56</v>
      </c>
      <c r="C57" s="72" t="s">
        <v>12</v>
      </c>
      <c r="D57" s="72"/>
      <c r="E57" s="83">
        <v>5400</v>
      </c>
      <c r="F57" s="4"/>
      <c r="G57" s="40">
        <v>5</v>
      </c>
      <c r="H57" s="102">
        <f t="shared" si="1"/>
        <v>27000</v>
      </c>
      <c r="I57" s="102"/>
      <c r="J57" s="31">
        <f t="shared" si="17"/>
        <v>27000</v>
      </c>
      <c r="K57" s="90">
        <f t="shared" si="18"/>
        <v>5400</v>
      </c>
      <c r="L57" s="90">
        <f t="shared" si="4"/>
        <v>4500</v>
      </c>
      <c r="M57" s="90">
        <f t="shared" si="5"/>
        <v>36900</v>
      </c>
    </row>
    <row r="58" spans="1:14">
      <c r="A58" s="166"/>
      <c r="B58" t="s">
        <v>57</v>
      </c>
      <c r="C58" s="72" t="s">
        <v>12</v>
      </c>
      <c r="D58" s="72"/>
      <c r="E58" s="83">
        <v>7200</v>
      </c>
      <c r="F58" s="4"/>
      <c r="G58" s="40">
        <v>2.5</v>
      </c>
      <c r="H58" s="102">
        <f t="shared" si="1"/>
        <v>18000</v>
      </c>
      <c r="I58" s="102"/>
      <c r="J58" s="31">
        <f t="shared" si="17"/>
        <v>18000</v>
      </c>
      <c r="K58" s="90">
        <f t="shared" si="18"/>
        <v>3600</v>
      </c>
      <c r="L58" s="90">
        <f t="shared" si="4"/>
        <v>3000</v>
      </c>
      <c r="M58" s="90">
        <f t="shared" si="5"/>
        <v>24600</v>
      </c>
    </row>
    <row r="59" spans="1:14">
      <c r="A59" s="166"/>
      <c r="B59" s="27" t="s">
        <v>58</v>
      </c>
      <c r="C59" s="72" t="s">
        <v>13</v>
      </c>
      <c r="D59" s="72"/>
      <c r="E59" s="83">
        <v>3</v>
      </c>
      <c r="F59" s="4"/>
      <c r="G59" s="40">
        <v>10500</v>
      </c>
      <c r="H59" s="102">
        <f t="shared" si="1"/>
        <v>31500</v>
      </c>
      <c r="I59" s="102"/>
      <c r="J59" s="31">
        <f t="shared" si="17"/>
        <v>31500</v>
      </c>
      <c r="K59" s="90">
        <f t="shared" si="18"/>
        <v>6300</v>
      </c>
      <c r="L59" s="90">
        <f t="shared" si="4"/>
        <v>5250</v>
      </c>
      <c r="M59" s="90">
        <f t="shared" si="5"/>
        <v>43050</v>
      </c>
    </row>
    <row r="60" spans="1:14">
      <c r="A60" s="166"/>
      <c r="B60" s="27" t="s">
        <v>58</v>
      </c>
      <c r="C60" s="72" t="s">
        <v>14</v>
      </c>
      <c r="D60" s="72"/>
      <c r="E60" s="83">
        <v>3</v>
      </c>
      <c r="F60" s="4"/>
      <c r="G60" s="40">
        <v>7000</v>
      </c>
      <c r="H60" s="102">
        <f t="shared" si="1"/>
        <v>21000</v>
      </c>
      <c r="I60" s="102"/>
      <c r="J60" s="31">
        <f t="shared" si="17"/>
        <v>21000</v>
      </c>
      <c r="K60" s="90">
        <f t="shared" si="18"/>
        <v>4200</v>
      </c>
      <c r="L60" s="90">
        <f t="shared" si="4"/>
        <v>3500</v>
      </c>
      <c r="M60" s="90">
        <f t="shared" si="5"/>
        <v>28700</v>
      </c>
    </row>
    <row r="61" spans="1:14">
      <c r="A61" s="2"/>
      <c r="B61" s="27"/>
      <c r="C61" s="72"/>
      <c r="D61" s="72"/>
      <c r="E61" s="83"/>
      <c r="F61" s="4"/>
      <c r="G61" s="40"/>
      <c r="H61" s="108">
        <f>SUM(H52:H60)</f>
        <v>225750</v>
      </c>
      <c r="I61" s="102"/>
      <c r="J61" s="93">
        <f>SUM(J52:J60)</f>
        <v>225750</v>
      </c>
      <c r="K61" s="92">
        <f>SUM(K52:K60)</f>
        <v>45150</v>
      </c>
      <c r="L61" s="92">
        <f t="shared" si="4"/>
        <v>37625</v>
      </c>
      <c r="M61" s="92">
        <f t="shared" si="5"/>
        <v>308525</v>
      </c>
      <c r="N61" s="122"/>
    </row>
    <row r="62" spans="1:14" ht="15.75">
      <c r="A62" s="166">
        <v>34</v>
      </c>
      <c r="B62" s="79" t="s">
        <v>29</v>
      </c>
      <c r="C62" s="72"/>
      <c r="D62" s="72"/>
      <c r="E62" s="83"/>
      <c r="F62" s="4"/>
      <c r="G62" s="40"/>
      <c r="H62" s="102"/>
      <c r="I62" s="102"/>
      <c r="J62" s="31"/>
      <c r="K62" s="90"/>
      <c r="L62" s="90"/>
      <c r="M62" s="90"/>
    </row>
    <row r="63" spans="1:14">
      <c r="A63" s="166"/>
      <c r="B63" t="s">
        <v>105</v>
      </c>
      <c r="C63" s="68"/>
      <c r="D63" s="68"/>
      <c r="E63" s="83"/>
      <c r="F63" s="4"/>
      <c r="G63" s="40"/>
      <c r="H63" s="102"/>
      <c r="I63" s="102"/>
      <c r="J63" s="31"/>
      <c r="K63" s="90"/>
      <c r="L63" s="90"/>
      <c r="M63" s="90"/>
    </row>
    <row r="64" spans="1:14">
      <c r="A64" s="166"/>
      <c r="B64" t="s">
        <v>105</v>
      </c>
      <c r="C64" s="68"/>
      <c r="D64" s="68"/>
      <c r="E64" s="83"/>
      <c r="F64" s="4"/>
      <c r="G64" s="40"/>
      <c r="H64" s="102"/>
      <c r="I64" s="102"/>
      <c r="J64" s="31"/>
      <c r="K64" s="90"/>
      <c r="L64" s="90"/>
      <c r="M64" s="90"/>
    </row>
    <row r="65" spans="1:14">
      <c r="A65" s="166"/>
      <c r="B65" t="s">
        <v>59</v>
      </c>
      <c r="C65" s="68" t="s">
        <v>12</v>
      </c>
      <c r="D65" s="68"/>
      <c r="E65" s="83">
        <v>10800</v>
      </c>
      <c r="F65" s="4"/>
      <c r="G65" s="40">
        <v>4</v>
      </c>
      <c r="H65" s="102">
        <f t="shared" si="1"/>
        <v>43200</v>
      </c>
      <c r="I65" s="102"/>
      <c r="J65" s="31">
        <f t="shared" si="17"/>
        <v>43200</v>
      </c>
      <c r="K65" s="90">
        <f t="shared" ref="K65:K72" si="19">J65/5</f>
        <v>8640</v>
      </c>
      <c r="L65" s="90">
        <f t="shared" si="4"/>
        <v>7200</v>
      </c>
      <c r="M65" s="90">
        <f t="shared" si="5"/>
        <v>59040</v>
      </c>
    </row>
    <row r="66" spans="1:14">
      <c r="A66" s="166"/>
      <c r="B66" s="26" t="s">
        <v>60</v>
      </c>
      <c r="C66" s="72" t="s">
        <v>12</v>
      </c>
      <c r="D66" s="72"/>
      <c r="E66" s="83">
        <v>7200</v>
      </c>
      <c r="F66" s="4"/>
      <c r="G66" s="40">
        <v>1.3</v>
      </c>
      <c r="H66" s="102">
        <f t="shared" si="1"/>
        <v>9360</v>
      </c>
      <c r="I66" s="102"/>
      <c r="J66" s="31">
        <f t="shared" si="17"/>
        <v>9360</v>
      </c>
      <c r="K66" s="90">
        <f t="shared" si="19"/>
        <v>1872</v>
      </c>
      <c r="L66" s="90">
        <f t="shared" si="4"/>
        <v>1560</v>
      </c>
      <c r="M66" s="90">
        <f t="shared" si="5"/>
        <v>12792</v>
      </c>
    </row>
    <row r="67" spans="1:14">
      <c r="A67" s="166"/>
      <c r="B67" t="s">
        <v>61</v>
      </c>
      <c r="C67" s="72" t="s">
        <v>12</v>
      </c>
      <c r="D67" s="72"/>
      <c r="E67" s="83">
        <v>7200</v>
      </c>
      <c r="F67" s="4"/>
      <c r="G67" s="40">
        <v>1.3</v>
      </c>
      <c r="H67" s="102">
        <f t="shared" ref="H67:H83" si="20">E67*G67</f>
        <v>9360</v>
      </c>
      <c r="I67" s="102"/>
      <c r="J67" s="31">
        <f t="shared" si="17"/>
        <v>9360</v>
      </c>
      <c r="K67" s="90">
        <f t="shared" si="19"/>
        <v>1872</v>
      </c>
      <c r="L67" s="90">
        <f t="shared" ref="L67:L83" si="21">J67/6</f>
        <v>1560</v>
      </c>
      <c r="M67" s="90">
        <f t="shared" ref="M67:M83" si="22">J67+K67+L67</f>
        <v>12792</v>
      </c>
    </row>
    <row r="68" spans="1:14">
      <c r="A68" s="166"/>
      <c r="B68" s="26" t="s">
        <v>62</v>
      </c>
      <c r="C68" s="72" t="s">
        <v>12</v>
      </c>
      <c r="D68" s="72"/>
      <c r="E68" s="83">
        <v>3600</v>
      </c>
      <c r="F68" s="4"/>
      <c r="G68" s="40">
        <v>1.4</v>
      </c>
      <c r="H68" s="102">
        <f t="shared" si="20"/>
        <v>5040</v>
      </c>
      <c r="I68" s="102"/>
      <c r="J68" s="31">
        <f t="shared" si="17"/>
        <v>5040</v>
      </c>
      <c r="K68" s="90">
        <f t="shared" si="19"/>
        <v>1008</v>
      </c>
      <c r="L68" s="90">
        <f t="shared" si="21"/>
        <v>840</v>
      </c>
      <c r="M68" s="90">
        <f t="shared" si="22"/>
        <v>6888</v>
      </c>
    </row>
    <row r="69" spans="1:14">
      <c r="A69" s="166"/>
      <c r="B69" s="26" t="s">
        <v>63</v>
      </c>
      <c r="C69" s="72" t="s">
        <v>12</v>
      </c>
      <c r="D69" s="72"/>
      <c r="E69" s="83">
        <v>3600</v>
      </c>
      <c r="F69" s="4"/>
      <c r="G69" s="40">
        <v>3</v>
      </c>
      <c r="H69" s="102">
        <f t="shared" si="20"/>
        <v>10800</v>
      </c>
      <c r="I69" s="102"/>
      <c r="J69" s="31">
        <f t="shared" si="17"/>
        <v>10800</v>
      </c>
      <c r="K69" s="90">
        <f t="shared" si="19"/>
        <v>2160</v>
      </c>
      <c r="L69" s="90">
        <f t="shared" si="21"/>
        <v>1800</v>
      </c>
      <c r="M69" s="90">
        <f t="shared" si="22"/>
        <v>14760</v>
      </c>
    </row>
    <row r="70" spans="1:14">
      <c r="A70" s="166"/>
      <c r="B70" s="26" t="s">
        <v>64</v>
      </c>
      <c r="C70" s="68" t="s">
        <v>12</v>
      </c>
      <c r="D70" s="68"/>
      <c r="E70" s="83">
        <v>3600</v>
      </c>
      <c r="F70" s="4"/>
      <c r="G70" s="40">
        <v>1.3</v>
      </c>
      <c r="H70" s="102">
        <f t="shared" si="20"/>
        <v>4680</v>
      </c>
      <c r="I70" s="102"/>
      <c r="J70" s="31">
        <f t="shared" si="17"/>
        <v>4680</v>
      </c>
      <c r="K70" s="90">
        <f t="shared" si="19"/>
        <v>936</v>
      </c>
      <c r="L70" s="90">
        <f t="shared" si="21"/>
        <v>780</v>
      </c>
      <c r="M70" s="90">
        <f t="shared" si="22"/>
        <v>6396</v>
      </c>
    </row>
    <row r="71" spans="1:14">
      <c r="A71" s="166"/>
      <c r="B71" t="s">
        <v>105</v>
      </c>
      <c r="C71" s="68"/>
      <c r="D71" s="68"/>
      <c r="E71" s="83"/>
      <c r="F71" s="4"/>
      <c r="G71" s="40"/>
      <c r="H71" s="102"/>
      <c r="I71" s="102"/>
      <c r="J71" s="31"/>
      <c r="K71" s="90"/>
      <c r="L71" s="90"/>
      <c r="M71" s="90"/>
    </row>
    <row r="72" spans="1:14">
      <c r="A72" s="166"/>
      <c r="B72" s="26" t="s">
        <v>104</v>
      </c>
      <c r="E72" s="132">
        <v>1200</v>
      </c>
      <c r="G72" s="133">
        <v>2.8</v>
      </c>
      <c r="H72" s="102">
        <v>3360</v>
      </c>
      <c r="I72" s="102"/>
      <c r="J72" s="31">
        <f>H72</f>
        <v>3360</v>
      </c>
      <c r="K72" s="90">
        <f t="shared" si="19"/>
        <v>672</v>
      </c>
      <c r="L72" s="90">
        <f t="shared" si="21"/>
        <v>560</v>
      </c>
      <c r="M72" s="90">
        <f t="shared" si="22"/>
        <v>4592</v>
      </c>
    </row>
    <row r="73" spans="1:14">
      <c r="A73" s="2"/>
      <c r="C73" s="68"/>
      <c r="D73" s="68"/>
      <c r="E73" s="83"/>
      <c r="F73" s="4"/>
      <c r="G73" s="40"/>
      <c r="H73" s="108">
        <f>SUM(H63:H72)</f>
        <v>85800</v>
      </c>
      <c r="I73" s="102"/>
      <c r="J73" s="93">
        <f>SUM(J63:J72)</f>
        <v>85800</v>
      </c>
      <c r="K73" s="92">
        <f>SUM(K63:K72)</f>
        <v>17160</v>
      </c>
      <c r="L73" s="92">
        <f t="shared" si="21"/>
        <v>14300</v>
      </c>
      <c r="M73" s="92">
        <f t="shared" si="22"/>
        <v>117260</v>
      </c>
      <c r="N73" s="122"/>
    </row>
    <row r="74" spans="1:14" ht="47.25">
      <c r="A74" s="2"/>
      <c r="B74" s="80" t="s">
        <v>30</v>
      </c>
      <c r="C74" s="72"/>
      <c r="D74" s="72"/>
      <c r="E74" s="83"/>
      <c r="F74" s="4"/>
      <c r="G74" s="40"/>
      <c r="H74" s="102"/>
      <c r="I74" s="102"/>
      <c r="J74" s="31"/>
      <c r="K74" s="90"/>
      <c r="L74" s="90"/>
      <c r="M74" s="90"/>
    </row>
    <row r="75" spans="1:14">
      <c r="A75" s="2"/>
      <c r="B75" s="10"/>
      <c r="C75" s="72"/>
      <c r="D75" s="72"/>
      <c r="E75" s="83"/>
      <c r="F75" s="4"/>
      <c r="G75" s="40"/>
      <c r="H75" s="102"/>
      <c r="I75" s="102"/>
      <c r="J75" s="31"/>
      <c r="K75" s="90"/>
      <c r="L75" s="90"/>
      <c r="M75" s="90"/>
    </row>
    <row r="76" spans="1:14">
      <c r="A76" s="2">
        <v>35</v>
      </c>
      <c r="B76" s="26" t="s">
        <v>65</v>
      </c>
      <c r="C76" s="68" t="s">
        <v>12</v>
      </c>
      <c r="D76" s="68"/>
      <c r="E76" s="83">
        <v>7200</v>
      </c>
      <c r="F76" s="4"/>
      <c r="G76" s="40">
        <v>2.4</v>
      </c>
      <c r="H76" s="102">
        <f t="shared" si="20"/>
        <v>17280</v>
      </c>
      <c r="I76" s="102"/>
      <c r="J76" s="31">
        <f t="shared" si="17"/>
        <v>17280</v>
      </c>
      <c r="K76" s="90">
        <f>J76/5</f>
        <v>3456</v>
      </c>
      <c r="L76" s="94">
        <f t="shared" si="21"/>
        <v>2880</v>
      </c>
      <c r="M76" s="90">
        <f t="shared" si="22"/>
        <v>23616</v>
      </c>
      <c r="N76" s="122"/>
    </row>
    <row r="77" spans="1:14">
      <c r="A77" s="2">
        <v>36</v>
      </c>
      <c r="B77" s="26" t="s">
        <v>66</v>
      </c>
      <c r="C77" s="68" t="s">
        <v>12</v>
      </c>
      <c r="D77" s="68"/>
      <c r="E77" s="83">
        <v>7200</v>
      </c>
      <c r="F77" s="4"/>
      <c r="G77" s="43">
        <v>1.8</v>
      </c>
      <c r="H77" s="102">
        <f t="shared" si="20"/>
        <v>12960</v>
      </c>
      <c r="I77" s="102"/>
      <c r="J77" s="31">
        <f t="shared" si="17"/>
        <v>12960</v>
      </c>
      <c r="K77" s="90">
        <f t="shared" ref="K77:K83" si="23">J77/5</f>
        <v>2592</v>
      </c>
      <c r="L77" s="94">
        <f t="shared" si="21"/>
        <v>2160</v>
      </c>
      <c r="M77" s="90">
        <f t="shared" si="22"/>
        <v>17712</v>
      </c>
      <c r="N77" s="122"/>
    </row>
    <row r="78" spans="1:14">
      <c r="A78" s="2">
        <v>37</v>
      </c>
      <c r="B78" s="26" t="s">
        <v>67</v>
      </c>
      <c r="C78" s="68" t="s">
        <v>12</v>
      </c>
      <c r="D78" s="68"/>
      <c r="E78" s="83">
        <v>7200</v>
      </c>
      <c r="F78" s="4"/>
      <c r="G78" s="43">
        <v>1.3</v>
      </c>
      <c r="H78" s="102">
        <f t="shared" si="20"/>
        <v>9360</v>
      </c>
      <c r="I78" s="102"/>
      <c r="J78" s="31">
        <f t="shared" si="17"/>
        <v>9360</v>
      </c>
      <c r="K78" s="90">
        <f t="shared" si="23"/>
        <v>1872</v>
      </c>
      <c r="L78" s="94">
        <f t="shared" si="21"/>
        <v>1560</v>
      </c>
      <c r="M78" s="90">
        <f t="shared" si="22"/>
        <v>12792</v>
      </c>
      <c r="N78" s="122"/>
    </row>
    <row r="79" spans="1:14">
      <c r="A79" s="2">
        <v>38</v>
      </c>
      <c r="B79" s="26" t="s">
        <v>68</v>
      </c>
      <c r="C79" s="72" t="s">
        <v>12</v>
      </c>
      <c r="D79" s="72"/>
      <c r="E79" s="83">
        <v>7200</v>
      </c>
      <c r="F79" s="4"/>
      <c r="G79" s="43">
        <v>12</v>
      </c>
      <c r="H79" s="102">
        <f t="shared" si="20"/>
        <v>86400</v>
      </c>
      <c r="I79" s="102"/>
      <c r="J79" s="31">
        <f t="shared" si="17"/>
        <v>86400</v>
      </c>
      <c r="K79" s="90">
        <f t="shared" si="23"/>
        <v>17280</v>
      </c>
      <c r="L79" s="94">
        <f t="shared" si="21"/>
        <v>14400</v>
      </c>
      <c r="M79" s="90">
        <f t="shared" si="22"/>
        <v>118080</v>
      </c>
      <c r="N79" s="122"/>
    </row>
    <row r="80" spans="1:14">
      <c r="A80" s="2">
        <v>39</v>
      </c>
      <c r="B80" s="26" t="s">
        <v>69</v>
      </c>
      <c r="C80" s="72" t="s">
        <v>12</v>
      </c>
      <c r="D80" s="72"/>
      <c r="E80" s="84">
        <v>3600</v>
      </c>
      <c r="F80" s="12"/>
      <c r="G80" s="40">
        <v>12</v>
      </c>
      <c r="H80" s="102">
        <f t="shared" si="20"/>
        <v>43200</v>
      </c>
      <c r="I80" s="102"/>
      <c r="J80" s="31">
        <f t="shared" si="17"/>
        <v>43200</v>
      </c>
      <c r="K80" s="90">
        <f t="shared" si="23"/>
        <v>8640</v>
      </c>
      <c r="L80" s="94">
        <f t="shared" si="21"/>
        <v>7200</v>
      </c>
      <c r="M80" s="90">
        <f t="shared" si="22"/>
        <v>59040</v>
      </c>
      <c r="N80" s="122"/>
    </row>
    <row r="81" spans="1:18" ht="45">
      <c r="A81" s="2">
        <v>40</v>
      </c>
      <c r="B81" s="26" t="s">
        <v>70</v>
      </c>
      <c r="C81" s="72" t="s">
        <v>12</v>
      </c>
      <c r="D81" s="72"/>
      <c r="E81" s="84">
        <v>1800</v>
      </c>
      <c r="F81" s="12"/>
      <c r="G81" s="40">
        <v>6</v>
      </c>
      <c r="H81" s="102">
        <f t="shared" si="20"/>
        <v>10800</v>
      </c>
      <c r="I81" s="102"/>
      <c r="J81" s="31">
        <f t="shared" si="17"/>
        <v>10800</v>
      </c>
      <c r="K81" s="90">
        <f t="shared" si="23"/>
        <v>2160</v>
      </c>
      <c r="L81" s="94">
        <f t="shared" si="21"/>
        <v>1800</v>
      </c>
      <c r="M81" s="90">
        <f t="shared" si="22"/>
        <v>14760</v>
      </c>
      <c r="N81" s="122"/>
    </row>
    <row r="82" spans="1:18">
      <c r="A82" s="2">
        <v>41</v>
      </c>
      <c r="B82" t="s">
        <v>71</v>
      </c>
      <c r="C82" s="95" t="s">
        <v>12</v>
      </c>
      <c r="D82" s="95"/>
      <c r="E82" s="96">
        <v>1800</v>
      </c>
      <c r="F82" s="106"/>
      <c r="G82" s="54">
        <v>6</v>
      </c>
      <c r="H82" s="102">
        <f t="shared" si="20"/>
        <v>10800</v>
      </c>
      <c r="I82" s="102"/>
      <c r="J82" s="55">
        <f t="shared" si="17"/>
        <v>10800</v>
      </c>
      <c r="K82" s="90">
        <f t="shared" si="23"/>
        <v>2160</v>
      </c>
      <c r="L82" s="98">
        <f t="shared" si="21"/>
        <v>1800</v>
      </c>
      <c r="M82" s="97">
        <f t="shared" si="22"/>
        <v>14760</v>
      </c>
      <c r="N82" s="122"/>
    </row>
    <row r="83" spans="1:18" ht="30">
      <c r="A83" s="110">
        <v>42</v>
      </c>
      <c r="B83" s="99" t="s">
        <v>72</v>
      </c>
      <c r="C83" s="68" t="s">
        <v>12</v>
      </c>
      <c r="D83" s="68"/>
      <c r="E83" s="100">
        <v>150</v>
      </c>
      <c r="F83" s="107"/>
      <c r="G83" s="40">
        <v>100</v>
      </c>
      <c r="H83" s="102">
        <f t="shared" si="20"/>
        <v>15000</v>
      </c>
      <c r="I83" s="102"/>
      <c r="J83" s="101">
        <f t="shared" si="17"/>
        <v>15000</v>
      </c>
      <c r="K83" s="90">
        <f t="shared" si="23"/>
        <v>3000</v>
      </c>
      <c r="L83" s="94">
        <f t="shared" si="21"/>
        <v>2500</v>
      </c>
      <c r="M83" s="90">
        <f t="shared" si="22"/>
        <v>20500</v>
      </c>
      <c r="N83" s="122"/>
    </row>
    <row r="84" spans="1:18">
      <c r="I84" s="104"/>
    </row>
    <row r="86" spans="1:18">
      <c r="O86" s="111">
        <v>2754687</v>
      </c>
      <c r="P86" s="111">
        <f>O86/5</f>
        <v>550937.4</v>
      </c>
      <c r="Q86" s="111">
        <f>O86/6</f>
        <v>459114.5</v>
      </c>
      <c r="R86" s="111">
        <f>O86+P86+Q86</f>
        <v>3764738.9</v>
      </c>
    </row>
  </sheetData>
  <mergeCells count="4">
    <mergeCell ref="A51:A60"/>
    <mergeCell ref="A62:A72"/>
    <mergeCell ref="A3:A7"/>
    <mergeCell ref="A10:A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OFFERTA ECONOMICA</vt:lpstr>
      <vt:lpstr>SCHEDA FABBISOGNO</vt:lpstr>
      <vt:lpstr>'SCHEDA OFFERTA ECONOMICA'!Area_stampa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reparto</dc:creator>
  <cp:lastModifiedBy>reparto</cp:lastModifiedBy>
  <cp:lastPrinted>2012-12-07T11:16:00Z</cp:lastPrinted>
  <dcterms:created xsi:type="dcterms:W3CDTF">2012-11-29T18:36:10Z</dcterms:created>
  <dcterms:modified xsi:type="dcterms:W3CDTF">2013-11-06T18:38:20Z</dcterms:modified>
</cp:coreProperties>
</file>